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январь-март 2017г." sheetId="1" r:id="rId1"/>
  </sheets>
  <definedNames>
    <definedName name="_xlnm.Print_Titles" localSheetId="0">'январь-март 2017г.'!$3:$4</definedName>
    <definedName name="_xlnm.Print_Area" localSheetId="0">'январь-март 2017г.'!$A$1:$N$130</definedName>
  </definedNames>
  <calcPr fullCalcOnLoad="1"/>
</workbook>
</file>

<file path=xl/sharedStrings.xml><?xml version="1.0" encoding="utf-8"?>
<sst xmlns="http://schemas.openxmlformats.org/spreadsheetml/2006/main" count="381" uniqueCount="132">
  <si>
    <t xml:space="preserve">Количество предоставляемых  государственных и муниципальных услуг в МФЦ, единиц - 12 276,0 или 29,9% к плану (план - 41 000).
Среднее время ожидания в очереди при обращении  заявителя о предоставлении муниципальных услуг, минут - 15 мин или 100% к плану.
Уровень удовлетворенности населения муниципального образования качеством предоставления   муниципальных услуг МФЦ, в % - план 90%. Сбор и анализ информации, необходимой для проведения мониторинга, осуществляется Департаментом общественных и внешних связей ХМАО-Югры;
Доля граждан, имеющих доступ  к получению государственных и муниципальных услуг по принципу «одного окна», в том числе в МФЦ, % - 30,0 или 31,6% к плану (план 94,9%). 
Реальная среднемесячная заработная плата  работников, % - план 99,8;
Прирост инвестиций в основной капитал в действующих ценах, в % к предыдущему году - показатель достигается  по итогам года.  
Доля муниципальных закупок у субъектов малого предпринимательства, 
социально ориентированных некоммерческих организаций в совокупном 
годовом объеме закупок, % - 2,6 или 15,0% к плану (план - 17);
Количество малых  и средних предприятий, единиц  - 516 или 95,6% к плану 
(план - 540);
Количество индивидуальных предпринимателей, единиц - 933 или 73,2% 
к плану (план - 1 275);
Количество субъектов малого и среднего предпринимательства - 
получателей финансовой поддержки по программе, единиц - план 12;
Количество малых и средних предприятий на 10 тыс. населения города, 
единиц - 126,2 или 93,9% к плану (план - 134,4);
Статистическая информация по следующим показателям по состоянию на 
01.04.2017г. отсутствует:
Реальная среднемесячная заработная плата  работников, % - план 99,8%;
Прирост инвестиций в основной капитал в действующих ценах, в % к 
предыдущему году - план 5,1;
Среднесписочная численность работников малых  и средних 
предприятий, тыс. человек - план 5,6; 
Оборот малых и средних предприятий, млрд. рублей  - план 5,5.
Средний процент достижения показателей по состоянию на 01.04.2017г. - 
54,9%      </t>
  </si>
  <si>
    <t xml:space="preserve">     -</t>
  </si>
  <si>
    <t xml:space="preserve"> - улучшение жилищных условий молодых семей в соответствии с ФЦП «Жилище» - 1 113,4 тыс.руб., в т.ч. ф/б - 250,6 тыс. руб., о/б. - 813,1 тыс. руб.; м/б - 49,7 тыс.руб.  В списке состоит 21 молодая семья, по состоянию на 01.04.2017г. в список получателей субсидий Департаментом строительства ХМАО-Югры на 2017 год включена 1 семья.  
По состоянию на 01.04.2017г. финансирование не осуществлялось. 
 -  на приобретение жилья для переселения граждан из жилых помещений, 
признанных непригодными для проживания, на обеспечение жильем 
граждан, состоящих на учете для его получения на условиях социального 
найма, и на обеспечение работников бюджетной сферы служебным жильем и общежитиями, формирование маневренного жилищного фонда 
запланировано 22 455,5 тыс.руб. (в т.ч. о/б - 19 985,4 тыс. руб., м/б - 
2 470,1 тыс.руб.) на приобретение 8 жилых помещений. По состоянию 
на 01.04.2017г. финансирование не осуществлялось. 
 - на ликвидацию и расселение 7 приспособленных для проживания 
строений предусмотрено 21 986,5 тыс.руб. (в т.ч. о/б - 19 568,0 тыс. руб., 
м/б - 2 418,5 тыс.руб.), по состоянию на 01.04.2017г.  финансирование не 
осуществлялось.
  - осуществление переданных отдельных государственных полномочий,  
предусмотрено 15,3 тыс. руб., по состоянию на 01.04.2017г.  
финансирование не осуществлялось.
Подпрограмма I «Содействие развитию градостроительной деятельности» 
запланировано 5 500,0 тыс.руб., в т.ч. окружной бюджет 4 895,0 тыс. руб., 
местный бюджет  - 605,0 тыс.руб., по состоянию на 01.04.2017г. 
финансирование не осуществлялось:
 - внесение изменений в Генеральный план города, предусмотрено  
3 500,0 тыс.руб., в т.ч. окружной бюджет 3 115,0 тыс. руб., местный 
бюджет  - 385,0 тыс.руб. Направлена заявка  в План закупок и План-
график  товаров, работ, услуг для обеспечения муниципальных нужд 
на апрель (исх. от 27.03.2017 № 194). Срок реализации мероприятия: 
декабрь 2017г.;
 - внесение изменений в Правила землепользования и застройки, 
предусмотрено 1 000,0 тыс.руб., в т.ч. окружной бюджет 890,0 тыс. руб., 
местный бюджет  - 110,0 тыс.руб. Направлена заявка  в План закупок 
товаров, работ, услуг для обеспечения муниципальных нужд на апрель 
(исх. от 27.03.2017 № 194). Срок реализации: 3 месяца с момента 
заключения муниципального контракта;
 - разработка проекта планировки и межевания территории города 
Пыть-Ях, предусмотрено 1 000,0 тыс.руб., в т.ч. окружной бюджет 
890,0 тыс. руб., местный бюджет  - 110,0 тыс.руб. Направлена заявка 
в План закупок товаров, работ, услуг для обеспечения муниципальных 
нужд на апрель (исх. от 27.03.2017 № 194). Срок реализации: 2 месяца 
с момента заключения муниципального контракта. </t>
  </si>
  <si>
    <t>Разработка и информационно-техническая поддержка официальных сайтов администрации города Пыть-Яха и Думы города Пыть-Яха, ед. 2 или 100% к плану (план - 2);
Приобретение и (или) сопровождение программного обеспечения в соответствующем году, ед. - 2 или 20,0% к плану (план - 10);
Сохранение доли модернизации и обеспечения оборудованием, % - 38 или 100% к плану (план 38).
Средний процент достижения показателей по состоянию на 01.04.2017г. - 73,3%</t>
  </si>
  <si>
    <t>Увеличение годового объема пассажирских перевозок автомобильным транспортом в внутригородском сообщении, тыс.чел. - 335,6 или 28,4% к плану (план - 1 182);
Протяженность сети автомобильных дорог общего пользования местного значения, км - 75,8 км или 100% к плану (план -75,8);
Прирост протяженности автомобильных дорог общего пользования местного значения, соответствующих нормативным требованиям к транспортно-эксплуатационным показателям (в процентах к предыдущему году), %  - 4,7% или 95,9% к плану, на уровне 2016 года (план 4,9);
Сокращение доли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 % -  41,4, или 93,0% к плану, показатель обратный, на уровне 2016 года (план -38,5);
Увеличение доли протяженности автомобильных дорог общего пользования местного значения, соответствующих нормативным требованиям, в общей протяженности автомобильных дорог общего пользования местного значения, % - 58,6 или 97,0% к плану, на уровне 2016 года (план - 61,5);
Увеличение протяженности сети автомобильных дорог общего пользования местного значения, соответствующих нормативным требованиям к 
транспортно-эксплуатационным показателям, км - 44,4 или 95,3% к плану, на уровне 2016 года 
(план 46,6).
Средний процент достижения показателей по состоянию на 01.04.2017г. -
84,9%</t>
  </si>
  <si>
    <t>Количество социально значимых проектов социально ориентированных некоммерческих организаций  - 4 ед. или 100% к плану (план - 4);
Объём информационной поддержки проектов, популяризирующих деятельность социально ориентированных некоммерческих организаций, добровольчество, работу институтов гражданского общества (ед.) - 8 или 53,3% к плану (план - 15);
Доля информационных сообщений в средствах массовой информации МАУ «ТРК Пыть-Яхинформ», отражающих деятельность органов местного самоуправления города Пыть-Яха (%) - 43,0 или 100,0% к плану (план - 43);
Средний процент достижения показателей по состоянию на 01.04.2017г. - 84,4%</t>
  </si>
  <si>
    <t>Увеличение  количества библиотечного 
фонда  на 1000 жителей, (экз.) -  3 081 или 98,6% к плану (план 3 124);
Доля библиотечных фондов общедоступных библиотек, отраженных в электронных каталогах (%) - 100% к плану;
Увеличение доли архивных фондов, включая аудио и видео, переведенных в электронную форму, от общего объема, хранящихся в архивах (%) - 14,3 или 91,1% к плану (план 15,7);
Увеличение количества пользователей архивной информацией (чел.) - 5 000 или 29,4% к плану (план 17 000);
Увеличение посещаемости музеев муниципального образования (на 1 жителя в год), % - 0,03 или 14,3% к плану (план 0,21%); 
Доля детей, привлекаемых к участию в творческих мероприятиях, от общего 
числа детей, (%) - 8 или 61,5% к плану (план 13);
Объем платных туристских услуг, оказанных населению (тыс. руб.) - 9,9 
или 8,3% к плану (план 120);
Уровень средней заработной платы: фактическое значение показателя рассчитывается ежемесячно в срок до 12 числа месяца следующего за отчетным месяцем.
Уровень среднемесячной заработной платы работников культуры к средней заработной плате в ХМАО-Югре - по состоянию 
на 01.03.2017г. - 31 031,6 руб. или 78,5% к плану  (39 540,8 руб.)
Средний процент достижения показателей по состоянию на 01.04.2017г. - 
60,2%</t>
  </si>
  <si>
    <t xml:space="preserve">На разработку и реализацию мероприятий по ликвидации несанкционированных свалок предусмотрено финансирование из окружного бюджета 36,1 тыс.руб. 
По состоянию на 01.04.2017г. финансирование не осуществлялось. 
На организацию осуществления мероприятий по проведению дезинсекции 
и дератизации территорий  в  г.Пыть-Яхе запланировано из окружного бюджета 3 277,8 тыс.руб., по состоянию на 01.04.2017г. финансирование не осуществлялось.
Участие в окружном конкурсе «Лучшее муниципальное образование Ханты-Мансийского автономного округа-Югры в сфере отношений, связанных с охраной окружающей среды» документы на участие в конкурсе направлены в Службу по контролю и надзору в сфере охраны окружающей среды, объектов животного мира и лесных отношений ХМАО-Югры (исх. от 31.03.2017 № 14-1588).
</t>
  </si>
  <si>
    <t>Объём произведенных измерений для получения достоверной информации о состоянии окружающей среды, шт. - план 10;
Увеличение доли населения, вовлеченного в эколого-просветительские мероприятия, от общего количества населения города, %- план 49,56%;
Участие муниципального образования в окружном конкурсе в сфере отношений,  связанных с охраной окружающей среды  - 1 раз:
Площади территории, очищенной  от свалок,  га - план 6;
Объем вывезенного мусора, м3 - план 800;
Обработка территорий, наиболее посещаемых населением, специальными средствами от клещей, грызунов и насекомых, га - план 2 184,76.
Средний процент достижения показателей по состоянию на 01.04.2017г. - 0%, реализация мероприятий запланирована на 2-3 кварталы 2017 года.</t>
  </si>
  <si>
    <t xml:space="preserve">Санитарное содержание зоны отдыха в 5 мкр., м2. - план 10 350 м2;
Подготовка мест для массового отдыха для  праздничных мероприятий (ед.) -  1 или 14,3% к плану (план 7 праздничных мероприятий - Масленица,  1 Мая, 9 Мая, День России, День молодежи, День города, Новый год);
Освещение улиц, км  линий. - 75,949 (100%);
Оформление  цветочных композиций, содержание газонов (пос.), м2 - план 142 227 м2;
Зимнее и летнее содержание скверов и аллей, м2. - 262 993,67 (100%);
Содержание городского кладбища, м2. - 53 900 (100%);
Летнее содержание городской территории, м2 - план 649 624;  
Механизированная уборка внутриквартальных проездов  в зимнее время, м2 - 164 326,8 (100%); 
Избежание материального ущерба от лесных пожаров на территории лесопарковых зон площадью 4539  га, руб. - 100%, по состоянию на 01.04.2017г. материальный ущерб от лесных пожаров отсутствует. 
Демонтаж детских игровых площадок с морально устаревшими малыми формами и не имеющими сертификатов, паспортов, ед. - план 5;                      
Содержание, текущий ремонт, приобретение и монтаж малых архитектурных 
форм, ед. - план 62 ед.;
Улучшение и совершенствование городских объектов, эстетического 
облика городской 
территории, ед.  - план 1;
Отсутствие жалоб населения на качество оказание муниципальных услуг 
(выполнение работ) выполняемых в соответствии с утвержденными стандартами - 100,0%, по 
состоянию на 01.04.2017г. жалобы не поступали. 
Средний процент достижения показателей на 01.04.2017 -- 47,3%  </t>
  </si>
  <si>
    <t xml:space="preserve"> - В соответствии с Соглашением № 94 от 23.12.2016 о предоставлении субсидии из бюджета автономного округа на софинансирование расходных обязательств по предоставлению государственных услуг в МФЦ  запланировано 10 273,0 тыс.руб. (софинансирование местного бюджета 5% - 540,7 тыс.руб.). По состоянию на 01.04.2017г. исполнение: окружной бюджет - 5 403,3 тыс.руб., местный бюджет - 284,4 тыс. руб. (всего из местного бюджета запланировано 16 319,3 тыс. руб., исполнение на 01.04.2017г. - 1 808,5 тыс.руб.)
За январь- март 2017 года оказано 12 276 консультаций и услуг, в том числе: 6 678 - федеральные; 4 219 - региональные; 1 379 - муниципальные. Кроме этого, выдано 3 963 единиц готовых документов.
В рамках подпрограммы "Развитие малого и среднего предпринимательства" за отчетный период:
1) предоставлена информационно-консультационная поддержка по 12 обращениям от субъектов малого предпринимательства и физических лиц; проведено 1 заседание координационного совета по вопросам развития малого и среднего предпринимательства города; 
2) в реестр субъектов малого и среднего предпринимательства-
получателей поддержки, размещенном на официальном сайте 
администрации г.Пыть-Ях http://adm.gov86.org/ в разделе «Деятельность//
Экономика//Предпринимательство», включено 17 записей. 
3) Организовано проведение муниципального конкурса детского 
творчества "Предпринимательство сегодня", в соответствии с 
распоряжением администрации города 06.02.2017 № 220-ра, бюджет 
конкурса составил 44,95 тыс. руб. На  участие в конкурсе поступило 
16 творческих работ от учащихся средних общеобразовательных 
учреждений и творческих организаций г.Пыть-Яха. Итоги конкурса будут 
подведены в апреле 2017г.
4) В мае 2017г. запланировано проведение 6-тидневного образовательного 
курса на тему: "Основы предпринимательства и бизнес-планирование" 
продолжительностью 50 акад.часов (в настоящее время заключается 
договор с Союзом "Торгово-промышленная палата ХМАО-Югры" на 
проведение образовательного курса). Также в 2017г. запланировано 
проведение двух семинаров-тренингов для субъектов 
предпринимательства, осуществляющих деятельность в сфере 
потребительского рынка.
Размещена информация на официальном сайте администрации города 
в сети Интернет http://adm.gov86.org в разделах «Деятельность//Экономика
// Предпринимательство», «Лента новостей». Заключен муниципальный 
контракт с МАУ ТРК "Пыть-Яхинформ" от 29.03.2017г. №31 на сумму 
3,3 тыс. рублей на оказание информационных услуг в еженедельнике 
"Новая Северная газета"</t>
  </si>
  <si>
    <t xml:space="preserve"> -</t>
  </si>
  <si>
    <t xml:space="preserve"> - Бюджет города формируется и утверждается в соответствии положением о бюджетном процессе в муниципальном образовании городской округ город Пыть-Ях, утвержденного решением Думы города от 21.03.2014 № 258 (в ред. от 15.12.2015 № 363). Распоряжением администрации утверждается  график подготовки, рассмотрения документов и материалов, разрабатываемых при составлении проекта решения о бюджете городского округа города Пыть-Яха на очередной финансовый год и плановый период. В целях своевременного и качественного проведения работы по разработке проекта бюджета принято постановление администрации города от 14.07.2014 № 175-па (в ред. от 15.07.2016 № 174-па). 
Исполнение бюджета города по расходам начинается с составления сводной бюджетной росписи. Ее составление регулирует Порядок составления и ведения сводной бюджетной росписи бюджета города Пыть-Яха, бюджетных росписей главных распорядителей средств бюджета города Пыть-Яха (главных администраторов источников внутреннего финансирования дефицита бюджета города Пыть-Яха) и лимитов бюджетных обязательств города Пыть-Яха, утверждённый приказом 
комитета по финансам от 30.12.2015 № 34.
 - В соответствии с условиями муниципального контракта 
№0187300019416000180-0269542-01 от 29.08.2016 заключенным с ПАО 
"Совкомбанк"  по предоставлению денежных средств в форме открытия 
кредитной линии оплата процентов осуществляется в срок до 10 числа 
месяца , следующего за месяцем , за который начислены проценты, график 
гашения основного долга  не предусмотрен.По состоянию на 01.04.2017 
расходы на обслуживание муниципального долга ( оплата процентов) 
составили 2 130,8 тыс.руб., погашение основного долга составило 2 000,0 
тыс.руб.</t>
  </si>
  <si>
    <t xml:space="preserve">Плановый объем субсидий на 2017 год  из бюджета автономного округа 20 211,0 тыс. руб., исполнение на 01.04.2017г.- 10 336,6 тыс.руб.,  в том числе:  
- поддержка животноводства, переработки и реализации продукции животноводства - 17 986,0 тыс.руб., исполнение на 01.04.2017г. - 8 174,1 тыс.руб., получателями субсидий стали 5 КФХ; 
- поддержка малых форм хозяйствования - предусмотрено 2 000,0 тыс.руб., исполнение на 01.04.2017г. - 2 000,0 тыс.руб., получателями субсидий стали 1 КФХ;
- проведение мероприятий по предупреждению и ликвидации болезней животных, их лечению, защите населения от болезней, общих для человека и животных - предусмотрено 225,0 тыс.руб., исполнение на 01.04.2017г. - 162,5 тыс.руб.
По состоянию на 01.04.2017 г. на территории города зарегистрировано 7 личных подсобных хозяйств, 8 крестьянско-фермерских хозяйств и 2 индивидуальных предпринимателя.    </t>
  </si>
  <si>
    <t xml:space="preserve">Информацию о реализации муниципальных и ведомственных целевых программ,
реализуемых на территории муниципального образования городской округ город Пыть-Ях 
по состоянию на 01.04.2017 года   </t>
  </si>
  <si>
    <t>Исполнение плана по налоговым и неналоговым доходам, утверждённого решением о бюджете  городского округа (без учета доходов от размещения временно свободных средств бюджета, а также доходов по штрафам, санкциям, возмещению ущерба), % - 24,5 или 25,8% к плану (план - 95,0);
Исполнение расходных обязательств городского округа за отчетный финансовый год от бюджетных ассигнований, утвержденных решением о бюджете городского округа, % - 17,6 или 18,5% к плану (план- 95,0%);
Доля главных администраторов бюджетных средств городского округа, имеющих итоговую оценку качества финансового менеджмента более 70 баллов, % - рассчитывается по итогам 2017 года (план - 77,0);
Размер резервного фонда муниципального образования от первоначально утвержденного общего объема расходов бюджета городского округа, % - &lt;=3 или 100% к плану (план - &lt;=3);
Количество нарушений сроков исполнения гарантом муниципальных  гарантий городского округа -100%, за отчётный период  нарушений не выявлено;
Отношение муниципального долга городского округа к доходам бюджета  городского округа, без учета безвозмездных поступлений, %, показатель 
обратный - 25,0 или 100% к плану (план - 25,0%). 
Средний процент достижения показателей по состоянию на 01.04.2017г. -
68,9%</t>
  </si>
  <si>
    <t>бюджет 
автономного округа</t>
  </si>
  <si>
    <t>утвержденный решением Думы города Пыть-Ях о бюджете,
уточненный план</t>
  </si>
  <si>
    <t>О государственной политике в сфере обеспечения межнационального согласия, гражданского единства, отдельных прав и законных интересов граждан , а также в вопросах обеспечения общественного порядка и профилактики экстремизма, незаконного оборота и потребления наркотических веществ в муниципальном образовании городской округ город Пыть-Ях в 2016-2020 годах</t>
  </si>
  <si>
    <t>№
п/п</t>
  </si>
  <si>
    <t>Муниципальная, 
ведомственная целевая программа</t>
  </si>
  <si>
    <t>Ответственный 
исполнитель</t>
  </si>
  <si>
    <t>Источники 
финансирования</t>
  </si>
  <si>
    <t>Развитие образования в муниципальном образовании 
городской округ город Пыть-Ях на 2016-2020 годы</t>
  </si>
  <si>
    <t>Департамент 
образования и молодежной политики</t>
  </si>
  <si>
    <t>Всего 
по программе</t>
  </si>
  <si>
    <t>федеральный 
бюджет</t>
  </si>
  <si>
    <t>местный
бюджет</t>
  </si>
  <si>
    <t>внебюджетные
источники</t>
  </si>
  <si>
    <t>тыс.руб.</t>
  </si>
  <si>
    <t>утвержденный постановлением администрации города,
уточненный план</t>
  </si>
  <si>
    <t>в т.ч. за счет переходящих остатков прошлого года</t>
  </si>
  <si>
    <t xml:space="preserve">Профи
нансировано </t>
  </si>
  <si>
    <t>Исполнено
на отчетную дату</t>
  </si>
  <si>
    <t>в % к 
общей сумме по Программе</t>
  </si>
  <si>
    <t>в % к 
общей сумме по бюджету</t>
  </si>
  <si>
    <t>в % к 
общей сумме финансирования</t>
  </si>
  <si>
    <t>Достижение основных 
целевых показателей план/факт</t>
  </si>
  <si>
    <t>тыс.руб</t>
  </si>
  <si>
    <t>Результаты
 реализации программы</t>
  </si>
  <si>
    <t xml:space="preserve"> № 355-па 
от 18.12.2015 (с изм. от 29.12.2016 №360-па)</t>
  </si>
  <si>
    <t>№ 404-па 
от 31.12.2015 
(с изм. от 30.12.2016 №368-па)</t>
  </si>
  <si>
    <t>Отдел по труду и социальным вопросам</t>
  </si>
  <si>
    <t>Социальная поддержка жителей муниципального образования городской округ город Пыть-Ях на 2016-2020 годы</t>
  </si>
  <si>
    <t>Доступная среда в муниципальном образовании городской округ город Пыть-Ях на 2016-2020 годы</t>
  </si>
  <si>
    <t xml:space="preserve"> № 354-па 
от 18.12.2015 (с изм. от 30.12.2016 №367-па)</t>
  </si>
  <si>
    <t xml:space="preserve">Отдел по культуре и искусству </t>
  </si>
  <si>
    <t>Развитие культуры и туризма в муниципальном образовании городской округ город Пыть-Ях на 2016-2020 годы</t>
  </si>
  <si>
    <t>№ 351-па 
от 17.12.2015 (с изм. от 30.12.2016 №366-па)</t>
  </si>
  <si>
    <t>Отдел по физической культуре и спорту</t>
  </si>
  <si>
    <t>Развитие физической культуры и спорта в муниципальном образовании городской округ город Пыть-Ях на 2016-2020 годы</t>
  </si>
  <si>
    <t xml:space="preserve"> № 361-па 
от 18.12.2015 (с изм. от 30.12.2016 №362-па)</t>
  </si>
  <si>
    <t>Содействие занятости населения в муниципальном образовании городской округ город Пыть-Ях на 2016-2020 годы</t>
  </si>
  <si>
    <t>Развитие агропромышленного комплекса и 
рынков сельскохозяйственной продукции, сырья и продовольствия в  муниципальном образовании городской округ город Пыть-Ях в 2016-2020 годах</t>
  </si>
  <si>
    <t xml:space="preserve"> № 352-па 
от 17.12.2015 (с изм. от 28.12.2016 №356-па)</t>
  </si>
  <si>
    <t>Управление 
по экономике</t>
  </si>
  <si>
    <t>Управление 
по жилищным вопросам</t>
  </si>
  <si>
    <t>Обеспечение доступным и комфортным жильем жителей муниципального образования городской округ город Пыть-Ях в 2016-2020 годах</t>
  </si>
  <si>
    <t xml:space="preserve">Управление 
по ЖКК, транспорту и дорогам </t>
  </si>
  <si>
    <t>Развитие жилищно-коммунального комплекса и повышение энергетической эффективности в муниципальном образовании городской округ город Пыть-Ях на 2016-2020 годы</t>
  </si>
  <si>
    <t xml:space="preserve"> Отдел по работе с комиссиями и  Советом по коррупции</t>
  </si>
  <si>
    <t>№ 370-па 
от 22.12.2015 (с изм. от 28.12.2016 №354-па)</t>
  </si>
  <si>
    <t xml:space="preserve">Управление по делам ГО и ЧС </t>
  </si>
  <si>
    <t>Защита населения и территорий от чрезвычайных ситуаций, обеспечение пожарной безопасности в муниципальном образовании городской округ город Пыть-Ях на 2016-2020 годы</t>
  </si>
  <si>
    <t>Обеспечение экологической безопасности муниципального образования городской округ город Пыть-Ях на 2016-2020 годы</t>
  </si>
  <si>
    <t xml:space="preserve"> № 353-па от 17.12.2015 
(с изм. от 30.12.2016 №363-па)</t>
  </si>
  <si>
    <t>Социально-экономическое развитие, инвестиции муниципального образования городской округ город Пыть-Ях на 2016-2020 годы</t>
  </si>
  <si>
    <t>Информационное общество муниципального образования городской округ город Пыть-Ях на 2016- 2020 годы</t>
  </si>
  <si>
    <t>Отдел по информационным ресурсам</t>
  </si>
  <si>
    <t xml:space="preserve"> № 372-па от 23.12.2015 (с изм. от 30.12.2016 №370-па)</t>
  </si>
  <si>
    <t>Развитие транспортной системы муниципального образования городской округ город Пыть-Ях на 2016-2020 годы</t>
  </si>
  <si>
    <t xml:space="preserve"> № 348-па от 17.12.2015 (с изм. от 25.11.2016 №301-па)</t>
  </si>
  <si>
    <t>Управление муниципальными финансами в муниципальном образовании городской округ город Пыть-Ях на 2016-2020 годы</t>
  </si>
  <si>
    <t>Управление по муниципальному имуществу</t>
  </si>
  <si>
    <t>Комитет 
по финансам</t>
  </si>
  <si>
    <t>Развитие гражданского общества муниципального образования городской округ город Пыть-Ях на 2016-2020 годы</t>
  </si>
  <si>
    <t>Управление делами</t>
  </si>
  <si>
    <t>Управление муниципальным имуществом муниципального образования городской округ город Пыть-Ях на 2016-2020 годы</t>
  </si>
  <si>
    <t>№ 356-па 
от 18.12.2015  (с изм. от 30.12.2016 №365-па)</t>
  </si>
  <si>
    <t>Создание условий для обеспечения деятельности исполнительно-распорядительного органа местного самоуправления, развитие муниципальной службы и резерва управленческих кадров в муниципальном образовании городской округ город Пыть-Ях на 2016-2020 годы</t>
  </si>
  <si>
    <t>Благоустройство города Пыть-Ях на 2014-2016 годы</t>
  </si>
  <si>
    <t>Постановление 
администрации 
города Пыть-Ях</t>
  </si>
  <si>
    <t>Всего по программам:</t>
  </si>
  <si>
    <t xml:space="preserve"> № 360-па 
от 18.12.2015 
(с изм. от 05.12.2016 №323-па)</t>
  </si>
  <si>
    <t>всего показателей</t>
  </si>
  <si>
    <t>достигнуто 100%</t>
  </si>
  <si>
    <t>достигнуто 
более 50%</t>
  </si>
  <si>
    <t>достигнуто 
менее 50%</t>
  </si>
  <si>
    <t>средний 
% достижения показателей</t>
  </si>
  <si>
    <t>№ 364-па 
от 22.12.2015 
(с изм. от 29.12.2016 №361-па)</t>
  </si>
  <si>
    <t>Объем финансирования 
на 2017 год</t>
  </si>
  <si>
    <t xml:space="preserve">  -</t>
  </si>
  <si>
    <t xml:space="preserve"> № 358-па
 от 18.12.2015 (с изм. от 24.03.2017 №74-па)</t>
  </si>
  <si>
    <t xml:space="preserve"> № 369-па 
от 22.12.2015 (с изм. от 29.03.2017 
№76-па)</t>
  </si>
  <si>
    <t xml:space="preserve"> № 350-па от 17.12.2015 (с изм. от 20.03.2017 
№65-па)</t>
  </si>
  <si>
    <t xml:space="preserve"> № 344-па 
от 16.12.2015 (с изм. от 09.03.2017 
№57-па)</t>
  </si>
  <si>
    <t>№ 343-па 
от 16.12.2015  (с изм. от 22.03.2017 
№ 71-па)</t>
  </si>
  <si>
    <t xml:space="preserve"> № 373-па 
от 23.12.2015 (с изм. от 27.03.2017 №75-па)</t>
  </si>
  <si>
    <t xml:space="preserve"> № 348-па 
от 27.12.2016 (с изм. от 29.03.2017 
№77-па)</t>
  </si>
  <si>
    <t>Заключено Соглашение от 15.03.2017 №АС -11с о софинансировании и реализации мероприятий государственной программы ХМАО-Югры "О государственной политике в сфере обеспечения межнационального согласия, гражданского единства, отдельных прав и законных интересов,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муниципальном образовании городской округ город Пыть-Ях в 2016-2020 годах" в 2017 году: 
 - на создание условий  для деятельности народных дружин - запланирована субсидия из бюджета автономного округа в размере 91,9 тыс. руб. (софинансирование муниципального бюджета - 39,4 тыс.руб.; 70%/30%), по состоянию на 01.04.2017г. финансирование не осуществлялось.
 - обеспечение функционирования и развития систем видеонаблюдения в наиболее криминогенных общественных местах и на улицах города Пыть-Яха - запланирована субсидия из бюджета автономного округа в размере 720 тыс. руб. (софинансирование муниципального бюджета - 180 тыс.руб.; 80%/20%).  По состоянию на 01.04.2017г. финансирование 
не осуществлялось.
 - обеспечение функционирования и развития систем видеонаблюдения с 
целью повышения безопасности дорожного движения, информирование 
населения запланирована субсидия из бюджета автономного округа в 
размере 1 879,0 тыс. руб. (софинансирование муниципального бюджета - 
469,8 тыс.руб.; 80%/20%). По состоянию на 01.04.2017г. финансирование 
не осуществлялось.
На осуществление полномочий по созданию и обеспечению деятельности 
административной комиссии запланировано 1 559,2 тыс.руб., средства 
окружного бюджета, исполнение на 01.04.2017- 210,9 тыс.руб.(услуги 
связи, почтовые расходы, заработная плата и начисления на заработную 
плату, взносы во внебюджетные фонды).
Заключено 3 муниципальных контракта с ООО "Техносервисгрупп" на 
оказание услуг по техническому обслуживанию системы видеонаблюдения 
на сумму  225,0 тыс. руб., исполнение на 01.04.2017г. - 150,0 тыс. руб., 
средства местного бюджета.
Заключены муниципальные контракты с ООО "Техносервисгрупп" на 
оказание услуг по техническому обслуживанию технических средств:  
от 30.12.2016 №213 на сумму 79,3 тыс.руб., исполнение на 01.04.2017-100%; 
от 25.01.2017 №04 на сумму 79,3 тыс. руб. исполнение на 01.04.2017-100%</t>
  </si>
  <si>
    <t>Подпрограмма "Общее образование. Дополнительное образование детей":
Мероприятие "Развитие системы дополнительного образования детей" - в целях реализации Указа Президента РФ № 597 от 07 мая 2012г. 
заключено Соглашение от 29.12.2015 года №12/15.0517/4 на софинансирование расходных обязательств на повышение оплаты труда педагогических работников МОАУ ДОД "ЦДТ" на сумму из окружного бюджета 1 724,6 тыс. руб., 95% от общей суммы финансирования (софинансирование местного бюджета 5% - 90,8 тыс. руб.). По состоянию на 01.04.2017г исполнение из окружного бюджета 433,1 тыс.руб.; из местного бюджета 22,8 тыс.руб.
 Мероприятие "Обеспечение реализации основных общеобразовательных программ в общеобразовательных организациях": 
- реализация основных общеобразовательных программ - запланировано 532 453,1 тыс. руб. из окружного бюджета. Исполнение на 01.04.2017г. на сумму 82 429,7 тыс.руб. (оплата труда работников общеобразовательных организаций, классное руководство);
- обеспечение реализации основных общеобразовательных программ 
дошкольного образования в детских садах - предусмотрено 456 034,1 
тыс.руб. из окружного бюджета, исполнение на 01.04.2017г. - 59 693,1 
тыс.руб. (расходы, связанные с оплатой труда педагогических работников).    
-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 предусмотрено 10 440,0 тыс.руб. из 
окружного бюджета, по состоянию на 01.04.2017г. финансирование не 
осуществлялось.
- предоставление обучающимся питания в школах - предусмотрено 
28 202,2 тыс. руб. из окружного бюджета, исполнение на 01.04.2017 - 
5 612,2 тыс.руб.;</t>
  </si>
  <si>
    <t>Показатель "Среднемесячная заработная плата..." рассчитывается по итогам года.
Текущее значение показателя рассчитывается ежемесячно в срок до 12 числа месяца, следующего за отчетным месяцем.
Среднемесячная заработная плата педагогических работников дошкольных образовательных учреждений, руб.- 33,23 тыс. руб. или 66,5% к плану (план - 49,94 тыс.руб. или 100% к среднемесячной заработной плате в сфере общего образования);
Среднемесячная заработная плата педагогических работников общеобразовательных учреждений, руб. - 43,8 тыс.руб. или 74,5% к плану (план - 58,8 тыс. руб. или 100% к среднемесячной заработной плате в автономном округе);
Среднемесячная заработная плата педагогических работников организаций дополнительного образования, руб. -  30,28 тыс.руб. или 62,8% к плану (план - 48,20 тыс. руб. или 95,0% к среднемесячной заработной плате учителей общеобразовательных организаций в автономном округе).
Сохранение доли муниципальных общеобразовательных организаций, реализующих программы общего образования, здания которых находятся в аварийном состоянии или требуют капитального ремонта, в общей 
численности муниципальных общеобразовательных организаций, 
реализующих программы общего образования(%) - 100%, здания, 
находящиеся в аварийном состоянии отсутствуют;
Сохранение доли муниципальных общеобразовательных организаций, 
соответствующих современным требованиям обучения, в общем количестве 
муниципальных общеобразовательных организаций (%) - план 100% по 
итогам года;
Доля государственных (муниципальных) общеобразовательных организаций, 
имеющих физкультурный зал, в общей численности муниципальных 
общеобразовательных организаций (%) - 100%</t>
  </si>
  <si>
    <t>Доля административных правонарушений, посягающих на общественный порядок и общественную безопасность, выявленных с участием народных дружинников (глава 20 КоАП РФ), в общем количестве таких правонарушений, % - 1,13; в 3,9 раза больше (план - 0,29);
Доля административных правонарушений, предусмотренных ст. 12.9, 12.12, 12.19 КоАП РФ, выявленных с помощью технических средств фото-видеофиксации, в общем количестве таких правонарушений, % - 58,6 или 81,4 к плану (план - 72);
Доля уличных преступлений в числе зарегистрированных общеуголовных преступлений (обратный показатель), % - 15,3 или 165,5% к плану (план 25,3);                                                                       
Доля лиц, ранее осуждавшихся за совершение преступлений, в общем количестве лиц, осужденных на основании обвинительных приговоров, вступивших в законную силу, % (обратный показатель)- 4,55 или в 5 раз больше (план 27,06); 
Общая распространенность наркомании (на 100 тыс.населения), обратный показатель - 487,1 или 114,7 % к плану (план 558,7)
По 3 показателям целевое значение достигается по результатам 
социологических исследований, 
предоставленных Департаментом общественных и внешних связей ХМАО-
Югры (постановление Правительства ХМАО-Югры от 21.08.2015 №279-па:
Уровень толерантного отношения к представителям другой национальности - 
план - 83,0;
Доля граждан положительно оценивающих состояние межнациональных 
отношений в муниципальном образовании город Пыть-Ях в общем 
количестве граждан - план - 79,2;
Доля граждан положительно оценивающих состояние межконфессиональных 
отношений в муниципальном образовании город Пыть-Ях, % - план - 86,0.
Средний процент достижения показателей по состоянию на 01.04.2017г. - 
268,9%</t>
  </si>
  <si>
    <t xml:space="preserve">Подпрограмма  "Дети Пыть-Яха"
- организация отдыха и оздоровления детей - запланировано 8 680,6 тыс.руб. из окружного бюджета. Реализация мероприятий осуществляется в весенний, летний, осенний периоды, за пределами муниципального образования планируется оздоровить 283  ребенка. 
По состоянию на 01.04.2017г. финансирование не осуществлялось.
- организация питания  в лагерях с дневным пребыванием детей - предусмотрено 7 103,8 тыс.руб. (5 683,0 тыс.руб. из окружного бюджета, 1 420,8 тыс.руб. средства местного бюджета). В весенние, летние, осенние каникулы в лагерях с  дневным пребыванием детей планируется оздоровить 1 480 детей. По состоянию на 01.04.2017г. финансирование не осуществлялось.
-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 - предусмотрено из окружного бюджета 14 804,5 тыс.руб.,
исполнение на 01.04.2017г. - 5 100,0 тыс.руб., выплачено вознаграждение 34 приемным родителям за воспитание 54 детей за декабрь 2016 года, 
январь - февраль 2017 года, выплата за март 2017 года  будет произведена до 
15.04.2017 года. Задолженности нет. 
- потребность в проведении ремонта в жилом помещении ребенка-сироты 
по состоянию на 01.04.2017г.отсутствует;
- на организацию деятельности по опеке и попечительству предусмотрено 
из окружного бюджета 11 085,0  тыс.руб., освоено на 01.04.2017г. - 
1 646,7 тыс.руб. Бюджетные обязательства на текущую дату оплачены в 
полном объеме в установленные сроки; 
- на организацию деятельности комиссии по делам несовершеннолетних и 
защите их прав - из окружного бюджета запланировано 8 457,9 тыс.руб. 
На 01.04.2017г. исполнение 1 294,5 тыс.руб., обязательства по выплате 
заработной платы выполнены в полном объеме в установленные сроки. 
Подпрограмма "Преодоление социальной исключенности"
- обеспечение жилыми помещениями детей-сирот - предусмотрено 
из окружного бюджета 14 634,0 тыс.руб., по состоянию на 01.04.2017г. 
профинансировано 100%. Планируется приобретение 9 жилых помещений. Аукцион на приобретение 7 квартир для детей-сирот, детей, оставшихся без попечения родителей, лиц из их числа объявлен 30.03.2017г., срок окончания подачи заявок 07.04.2017г. Готовится пакет документ для объявления аукциона на приобретение 1 квартиры.
Заявка на дополнительное финансирование на приобретение 1 жилого 
помещения для данной категории лиц направлена в Департамент 
социального развития ХМАО-Югры, исх. от 03.03.2017 №21-1050.
- обеспечение дополнительных гарантий прав на жилое помещение 
детей-сирот, детей, оставшихся без попечения родителей, лиц из 
числа детей-сирот - предусмотрено из окружного бюджета 114,4 
тыс.руб. По состоянию на 01.04.2017г. в  Учреждениях ХМАО-Югры 
находится 1 ребенок, оставшийся без попечения родителей, у которого в 
собственности имеется жилое помещение, расположенное на территории 
г. Пыть-Ях, сохранность которого проверяют специалисты отдела опеки 
и попечительства. По состоянию на 01.04.2017г. финансирование не 
осуществлялось. </t>
  </si>
  <si>
    <t>Увеличение доли детей в возрасте от 6 до 17 лет  (включительно), охваченных всеми формами отдыха и оздоровления, от общей численности детей, нуждающихся в оздоровлении, % - 5,4 или 16,5% к плану (план 32,79%);
из них,
- прошедших оздоровление в организациях отдыха и оздоровления - план 7,18%;
- прошедших оздоровление в лагерях с дневным пребыванием детей - 5,4 или 21,1% к плану (план - 25,61%);
Доля детей, оставшихся без попечения родителей, всего - 1,96 или 95,4% к плану (план 1,87), показатель обратный;
- в том числе, переданных не родственникам (в приемные семьи, на усыновление (удочерение), под опеку (попечительство), охваченных другими формами семейного устройства, % - 100% к плану;
Количество детей-сирот, детей, оставшихся без попечения родителей, лиц из числа детей-сирот и детей, оставшихся без попечения родителей, 
обеспеченных дополнительными гарантиями на жилое помещение, человек - план 1;
Доля  детей, оставшихся без попечения родителей, и лиц из числа  детей, оставшихся без попечения родителей, состоящих на учете на получение жилого помещения, включая лиц от 18 лет и старше, обеспеченных жилыми 
помещениями за отчетный год, в общей численности  детей, оставшихся 
без попечения родителей, и лиц из их числа, состоящих на учете на получение 
жилого помещения, включая лиц в возрасте от 18 лет и старше (всего на начало 
отчетного года), % - план 9 помещений или 100%;
Количество школьников – получателей социальной поддержки на проезд в 
городском транспорте, чел. - 5 189 или 95,7% к плану (план -5 420);
Количество неработающих пенсионеров получателей социальной 
поддержки на проезд в городском транспорте - 959 или 87,7% к плану 
(план - 1 093);
Количество лиц, удостоенных звания «Почетный гражданин города 
Пыть-Яха» - 7 или 41,2% к плану (план - 17);
Количество получателей единовременной выплаты ко Дню Победы в 
Великой Отечественной войне, юбилейным и памятным датам - план - 19;
Количество получателей дополнительного пенсионного обеспечения - 
61 или 85,9% к плану (план - 71);
Количество неработающих пенсионеров- получателей выплаты в связи 
с Юбилеем (55,60,65 и далее через 5 лет) - 2 или 20% (план - 10);
Количество получателей льготы на оплату стоимости одной помывки в 
городской бане - 2 037 или 37,0% к плану (план - 4644).
Средний процент достижения показателей по состоянию на 01.04.2017г. - 
44,9%</t>
  </si>
  <si>
    <t>Увеличение количества обученных специалистов, уполномоченных решать задачи в сфере ГО и ЧС, чел. - план 4;
Увеличение количества изготовленных, приобретенных и распространенных     памяток, брошюр, плакатов, шт. - план - 3 500;
Обеспеченность безопасности людей на водных объектах на 100 % - 100%., за отчетный период чрезвычайных ситуаций на водных объектах не допущено;
Увеличение количества размещенной в средствах массовой информации аудио, видео и печатной информации по обучению населения в сфере защиты населения и территории от угроз природного и техногенного характера, шт. - план - 2;
Увеличение количества общественных спасательных постов в местах массового отдыха людей на водных объектах, шт. - план - 1;
Увеличение количества обследований водолазами дна водоема  в 5 микрорайоне и его очистка, раз - план - 1;
Увеличение количества лабораторных исследований воды в водоеме и песка в 5 микрорайоне, шт. - план 15;
Доля наружных источников противопожарного водоснабжения находящихся 
в исправном состоянии, %  - 100%;
Доля прочищенных и обновленных минерализованных полос и 
противопожарных разрывов, % - 100%;
Обеспеченность готовности к реагированию на угрозу или возникновение 
ЧС, эффективности взаимодействия привлекаемых 
служб и средств для предупреждения и ликвидации ЧС 
на территории городского округа на 100% - 100,0%, за отчетный период 
чрезвычайных ситуаций не допущено.
Средний процент достижения показателей по состоянию на 01.04.2017г.-30,0%</t>
  </si>
  <si>
    <t xml:space="preserve">Обеспеченность города Пыть-Яха утвержденными документами территориального планирования и градостроительного зонирования, % - 100 к плану (план 100%);
Доля семей, обеспеченных жилыми помещениями от числа семей, желающих улучшить жилищные условия (отношение числа семей, которые приобрели или получили доступное и комфортное жилье в течение года, к числу семей, желающих улучшить свои жилищные условия), нарастающим итогом -  план 3,6% или 18,2% нарастающим итогом,  2016 год - 14,6 ;
Доля молодых семей, улучшивших жилищные условия в соответствии с государственной программой, в общем числе молодых семей, поставленных на учет в качестве нуждающихся в улучшении жилищных условий, нарастающим итогом - план 5,6% или 28,7% нарастающим итогом, 2016 год - 23,1%.
Средний процент достижения показателей по состоянию на 01.04.2017г. - 33,3%   </t>
  </si>
  <si>
    <t xml:space="preserve">Реализация мероприятий:
 - проведение капитального ремонта (с заменой) газопроводов, систем теплоснабжения, водоснабжения и водоотведения для подготовки к осенне-зимнему периоду, предусмторено 20 085,7 тыс.руб.(окружной бюджет 95% - 19 081,4 тыс.руб., софинансирование из местного бюджета 5% - 1 004,3 тыс.руб.), финансирование по состоянию на 01.04.2017г. не осуществлялось. Определяется перечень объектов, подлежащих капитальному ремонту в 2017 году;
 - поддержка мероприятий, предусматривающих финансирование инвестиционных проектов в сфере жилищно-коммунального хозяйства, реализуемых на основе концессионных соглашений, предусмотрено из окружного бюджета - 25 650,0 тыс.руб., финансирование по состоянию на 01.04.2017г. не осуществлялось, инвестиционные проекты, реализуемые на основе концессионных соглашений отсутствуют;
 - реализация мероприятий, предусматривающих финансирование инвестиционных проектов в сфере жилищно-коммунального комплекса с привлечением заемных средств, в том числе направленные на энергосбережение и повышение энергетической эффективности, предусмторено 3 639,6 тыс.руб. (окружной бюджет 99% - 3 603,2 тыс.
руб., софинансирование из местного бюджета 1% - 36,4 тыс.руб.), 
финансирование по состоянию на 01.04.2017г. не осуществлялось, 
инвестиционные проекты, реализуемые с привлечением заемных средств 
отсутствуют
</t>
  </si>
  <si>
    <t>Сохранение доли уличных водопроводных сетей, нуждающихся в замене, % - 14,3 или 100%, на уровне 2015 -2016 годов (план 14,3);
Сохранение доли уличных канализационных сетей, нуждающихся в замене, % (показатель обратный) - 29,0 или 100% к плану (план 29,0%, на уровне 2016г.);
Сохранение доли уличных тепловых сетей, нуждающихся в замене, % (показатель обратный) - 22,0 или 100% к плану (план 22,0%, на уровне 2016г.);
Доля объектов жилищно-коммунального хозяйства государственных и муниципальных предприятий, осуществляющих неэффективное управление, переданных частным операторам на основе концессионных соглашений в соответствии с графиками, актуализированными на основании проведенного анализа эффективности управления, % - план 100%;
Доля заемных средств в общем объеме капитальных вложений в системы  теплоснабжения, водоснабжения, водоотведения и очистки сточных вод, % - план 20%;
Доля площади жилищного фонда, обеспеченного всеми видами благоустройства, в общей площади жилищного фонда муниципального образования, % - 97,6 или 100% к плану (план 97,6%). Показатель остается на уровне 2016г ода за счет сноса ветхого жилищного фонда.
Средний процент достижения показателей по состоянию на 01.04.2017г. - 
66,3%</t>
  </si>
  <si>
    <t>Количество граждан, трудоустроенных на временные работы, из числа лиц в возрасте от 14 до 18 лет и выпускников образовательных учреждений в возрасте до 25 лет, чел. - 16 или 4,8% к плану (план 334);
Доля граждан, трудоустроенных на временные работы, из числа лиц в возрасте  до 18 лет и выпускников образовательных учреждений в возрасте до 25 лет, обратившихся в ЦЗН - 0,77 или 4,8% к плану (план - 16);
Количество незанятых инвалидов, трудоустроенных на вновь созданные специальные рабочие места - план 2 (при наличии финансирования);
Количество лиц, занятых на общественных работах, чел. - 1 или 33,3% к плану (план -3)
Количество конкурсов по охране труда (в том числе ежегодное тестирование), ед. - 2 или 100% (план 2);
Количество изготовленных и размещенных баннеров по охране труда, шт. - 1 или 25,0% (план 4);
Количество выпускников профессиональных образовательных организаций и образовательных организаций высшего образования  в возрасте до 25 лет, прошедших стажировку в муниципальных учреждениях - 1 или 33,3% к плану (план 3).
Количество публикаций в СМИ, ед. - 26 или 40,6% к плану (план 64).
Количество обученных в области охраны труда, из числа работников 
муниципальных учреждений, чел. - 5 или 4,6% к плану (план 108);
Средний процент достижения показателей по состоянию на 01.04.2017г. - 
27,4%</t>
  </si>
  <si>
    <t>На обеспечение учащихся спортивных школ спортивным оборудованием, экипировкой и инвентарем, проведению тренировочных сборов и участию в соревнованиях запланировано 556,5 тыс.руб., в т.ч. окружной бюджет - 530,0 тыс.руб. (95%), местный бюджет - 26,5 тыс.руб. (5%). По состоянию на 01.04.2017г. финансирование не осуществлялось.
Организация и проведение официальных спортивных мероприятий: проведено 23 городских мероприятий;
За 1 квартал 2017 года воспитанники учреждений физической культуры и спорта города приняли участие в 25 выездных спортивно-массовых мероприятиях различного уровня: окружные – 13; региональные - 4; всероссийские – 8. На данных выездных спортивно-массовых мероприятиях спортсменами города Пыть-Яха было завоевано 69 призовых медалей: 1 место – 33; 2 место – 17; 3 место – 19.
В городе действуют 10 общественных федераций, количество занимающихся в секциях составило 958 человек
Всего по программе исполнение на 01.04.2017г. - 22 545,9 тыс.руб., местный бюджет  или 14,3% к плану по программе.</t>
  </si>
  <si>
    <t>Увеличение доли муниципальных объектов и услуг социальной инфраструктуры города, соответствующих (полностью, частично, условно) требованиям доступности для инвалидов и других маломобильных групп населения объектов и услуг,  в общей численности муниципальных объектов социальной инфраструктуры города, % - 78,1,  на уровне 2016 года или 99,1% к плану (план - 78,8);
Увеличение доли муниципальных объектов и услуг социальной инфраструктуры города, на которых, в рамках программы, проведены работы по повышению уровня доступности для инвалидов и других маломобильных групп населения объектов и услуг, к общему количеству муниципальных объектов социальной инфраструктуры города, охваченных паспортизацией, % - план 3,5;
Выполнение Плана мероприятий ("дорожной карты") по повышению значений показателей доступности объектов и услуг для инвалидов и других маломобильных групп населения, % - 78,9, на уровне 2016 года  или 78,9% к плану ( план 100%).
Средний процент достижения показателей по состоянию на 01.04.2017г. - 
59,3%</t>
  </si>
  <si>
    <t>Заключен договор  № Т - 160301 от 23.01.2017 г. с ООО «Софт-Мажор» на техническое сопровождение официального сайта администрации города на сумму 21,6 тыс.руб., оплата производится ежеквартально в равных долях.
Заключен договор  № Т-170201-2 от 01.02.2017 г. с ООО «Софт-Мажор» на техническое сопровождение официального сайта  Думы города на сумму 21,6 тыс.руб., оплата производится ежеквартально в равных долях.
Заключен и оплачен договор №12/0434/16 от 10.02.2017 с ООО "Росси-С" на информационно-технологическое сопровождение "1С: Бюджетная отчетность"  на сумму 35,6 тыс. руб. 
Заключен муниципальный контракт № 0187300019417000002-0269542-01 от 13.03.2017 с ООО «НПО «Криста» на оказание услуг по техническому сопровождению программных продуктов  «АС «Бюджет», АС «УРМ», ПО «Сервер обмена данными» на сумму 2 597,3 тыс. руб., оплата производится ежемесячно, по окончании расчетного месяца, в течение 30-ти дней после оказания услуг (подписания акта сдачи-приемки оказанных услуг)
Заключен договор №84269 от 06.02.2017 г. с АУ ХМАО-Югры «ЮНИИ ИТ» на предоставление услуг удостоверяющего центра на сумму 10,0 
тыс. руб., оплата производится в течение 10 рабочих дней после оказания 
услуг и подписания акта об оказании услуг.</t>
  </si>
  <si>
    <t xml:space="preserve">Заключены договоры:
- от 07.02.2017 №05 г. с Пыть-Яхской городской организацией Общероссийской общественной организации «Всероссийское общество инвалидов» на предоставлении субсидии (гранта) на сумму 789,6 тыс. руб., исполнение на 01.04.2017г - 189,6 тыс. руб., предоставлена субсидия на транспортные расходы больным почечной недостаточностью к месту проведения гемодиализа и обратно;
- от 07.02.2017 №06 с Пыть-Яхской городской общественной организацией ветеранов войны (пенсионеров), труда, Вооруженных сил и правоохранительных органов на предоставлении субсидии (гранта) на сумму 598,4 тыс.руб., исполнение на 01.04.2017г. - 160,0 тыс.руб;
- от 07.02.2017 №08 с Пыть-Яхским городским отделением Российского союза ветеранов Афганистана "Побратимы" на сумму 98,9 тыс. руб., исполнение на 01.04.2017г. - 100%;
- от 07.02.2017 №07 с местной мусульманской религиозной организацией г. Пыть-Яха на сумму 87,0 тыс. руб., исполнение на 01.04.2017г. - 100%;
- от 08.02.2017 №08 с МАУ "Телерадиокомпания Пыть-Яхинформ" на оказание информационных услуг на сумму 46,9 тыс. руб., периодичность оказания услуг - ежеквартально по предварительной заявке Заказчика;
Заключено дополнительное соглашение от 28.02.2017 №1 к соглашению от 09.01.2017 №11 с МАУ ТРК "Пыть-Яхинформ" о порядке и условиях предоставления субсидии на 
финансовое обеспечение выполнения муниципального задания на 
оказание муниципальных услуг (выполнения работ) на сумму 
23 352,5 тыс.руб. По состоянию на 01.04.2017г. исполнение по телерадиовещанию -  3 609,2 тыс.руб.; в печатном СМИ - 1 467,7 тыс.руб. 
- издано 12 номеров общественно-политического еженедельника 
«Новая Северная газета» (тираж 12 000 экземпляров) и 12 номеров 
информационного приложения «Официальный вестник» (тираж 15 900 
экземпляров). 
- В телевизионном эфире вышло 80 программ, количество изготовленных 
информационных объявлений в бегущую строку в количестве 18 мин.32 с.
Количество изготовленных информационных объявлений в блок полезной 
информации в количестве 41 мин. 00 сек.
Количество изготовленных и прокатанных информационных, социальных 
роликов к различным датам и событиям, пропагандистского и 
просветительского характера в количестве 56 мин. 10 сек.
- В радиоэфире прошли 113 выпусков программы «Новости» в 
количестве 208 минут. </t>
  </si>
  <si>
    <t>За период январь – март 2017 года проведено открытых аукционов – 6, котировок цен – 1, заключены соглашения с МУП «Городское лесничество»  на предоставление субсидий на финансирование выполненных работ в пределах возмещения затрат, понесенных предприятием – 2, заключено договоров с единственным поставщиком – 10.
Организация освещения улиц, запланировано 13 440,0 тыс. руб., исполнение на 01.04.2017г. - 3 236,3 тыс.руб.
Поставку электроэнергии на территории м.о. г.о. город Пыть-Ях 
осуществляет ОАО "ТЭК" на 75 949 м линий электросетей, заключен договор от 01.01.2017 №200/ПЮ на сумму 9 076,0 тыс.руб., исполнение на 01.04.2017г. - 2 704,8 тыс.руб.
Заключен муниципальный контракт от 30.01.2017 №0187300019416000414-0269542-01 с ИП Юферицин В.В. на обслуживание и содержание электрооборудования и электрических сетей, 75,949 км линий на сумму 3 804,5 тыс.руб., исполнение на 01.04.2017г. - 333,9 тыс.руб.
Подрядной организацией МУП "Городское лесничество" на территории 
лесов площадью 2 671,7  га выполнено патрулирование в лесопарковых 
зонах; на территории городского кладбища площадью  53900 м2 выполнен комплекс работ по уборке  мусора с территории, урн, контейнеров ТБО, снега с пешеходных дорожек, посыпка песком дорожек в зимний период.
Выполняются работы по санитарному содержанию городских территорий, вывоз и утилизацию мусора;
Заключен договор от 27.01.2017г № 0187300019416000411-0269542-02 с 
ООО "ДРСК" на механизированную уборку внутриквартальных 
проездов  в зимнее время (164 326,8 м2) на сумму 6 657,4 тыс.руб., 
исполнение на 01.04.2017г. - 2 541,2 тыс.руб.</t>
  </si>
  <si>
    <t xml:space="preserve">Количество физкультурно-массовых и спортивных мероприятий различного уровня, проводимых на территории МО - 48 или 35,0% к плану (план 137);
Доля лиц с ограниченными возможностями здоровья и инвалидов, систематически занимающихся физической культурой и спортом, в общей численности данной категории населения, % - 8,6 или 66,7% к плану (план 12,9);
Доля граждан муниципального  образования  городской  округ  город Пыть-Ях, выполнивших нормативы Всероссийского физкультурно-спортивного комплекса «Готов к труду и обороне» (ГТО), в общей численности населения, принявшего участие в сдаче нормативов - план 25%;
 - из них доля  учащихся  муниципального  образования  городской  округ  город Пыть-Ях, выполнивших нормативы Всероссийского физкультурно-спортивного комплекса «Готов к труду и обороне» (ГТО), в общей численности учащихся города, принявших участие в сдаче норм, % - план 40;
Доля населения, систематически занимающегося физической культурой и спортом, в общей численности населения, % - план 34,5 (по итогам года);
Сохранение секций  по видам спорта  (ед.) - 11 или 100% (план 11);
Уровень обеспеченности населения спортивными сооружениями исходя 
из единовременной пропускной способности объектов спорта, % - 29,2 или 
83,4% (план 35);
Количество спортивных сооружений (ед.) - 94, по итогам инвентаризации, или 
114,6% (план 82);
Увеличение количества присвоенных спортивных разрядов и 
квалификационных категорий  спортивных судей (ед.) - план 400;
Сохранение отделений   по видам спорта (ед.) - 11 или 100% (план 11);
Количество тренеров по видам спорта и физкультурных работников по 
месту жительства  - план 132;
Доля детей, занимающихся в специализированных спортивных учреждениях, 
в общей численности детей от 6-15 лет %  - план 23,0.
Средний процент достижения показателей по состоянию на 
01.04.2017г. - 41,6%.
</t>
  </si>
  <si>
    <t>Производство скота и птицы на убой в хозяйствах (в живом весе), (тонн) - 110,8 или 44,9% к плану (план - 246,8);
Производство молока в хозяйствах (тонн) - 151,0 или 28,0% к плану (план - 539,1);
Уровень обеспеченности собственной продукцией населения города Пыть-Яха от норматива потребления продукции, %. Показатель достигается по итогам года:
 - мясо и мясопродукты (в пересчете на мясо) - 3,9 или 45,4% к плану (план - 8,6);
 - молоко и молокопродукты (в пересчете на молоко - 1,2 или 29,3% к плану (план - 4,1);
Маточное поголовье  коз, овец в личных подсобных хозяйствах, голов - 43 или 95,6% к плану (план - 45);
Количество крестьянских (фермерских) хозяйств (ед.) - 8 или 100% к плану (план - 8);
Количество хозяйствующих субъектов в заготовке и переработке дикоросов (ед.) - 1 или 100% к плану (план - 1);
Количество рабочих  мест в заготовке и 
переработке дикоросов (ед.) - 1  или 100% 
к плану (план - 1);                                                                           
Количество отлова, транспортировки, учета, содержания, умерщвления, утилизации безнадзорных и бродячих животных (ед.) -116 или  55,5% к 
плану (план - 209);
Создание дополнительных рабочих мест малыми формами хозяйствования - 2 
или 100% к плану (план - 2);
Объем заготовки дикоросов, тонн - план 35;
Объем  переработки дикоросов, тонн  - план 35;
Отсутствие жалоб населения о нападениях безнадзорных и бродячих животных - 
по состоянию на 01.04.2017г. жалобы не поступали, 100%.</t>
  </si>
  <si>
    <t xml:space="preserve">Исполнение по муниципальным и ведомственным целевым программам по состоянию  на 01.04.2017г. составляет:
ВСЕГО:
к плану по бюджету, утвержденному решением Думы города Пыть-Ях о бюджете - 17,6%,
к плану по программам, утвержденному постановлениями администрации города - 18,2%; 
в т.ч.
- федеральный бюджет  - 5,9%;                                                        
- окружной бюджет  - 13,9%; 
- местный бюджет - 23,1%;
- внебюджетные источники - 17,8%
</t>
  </si>
  <si>
    <t>Оценка степени достижения целевых значений проведена по 152 показателям, по предварительным данным:
- 42 показателей - достигнуто запланированное годовое значение; 
- 32 показателей - фактическое значение составляет 50% и выше; 
- 78 показателей -  фактическое значение составляет менее 50%. 
Средний процент достижения показателей 62,6%.</t>
  </si>
  <si>
    <t xml:space="preserve">В целях реализации мероприятий по управлению и распоряжению муниципальным имуществом заключены:
-   заключено 3 контракта на определение рыночной оценки имущества, в результате оценено 38 объектов муниципальной собственности;
-   заключен агентский договор с ООО "РКЦ-ЖКХ» на оплату услуг, связанных с начислением, организацией сбора и учета платежей  за найм жилых помещений по договорам социального найма;
Для обеспечения надлежащего уровня эксплуатации муниципального 
имущества:
 -  оплачены неисполненные бюджетные обязательства 2016 года, а также текущая задолженность перед управляющими компаниями и Управлением городского хозяйства за временно незакрепленные жилые и нежилые  помещения в размере 1 850,0 тыс. руб., в том числе путем заключения 1 договора цессии в сумме 963,9 тыс. руб.;
В целях обеспечения сохранности объектов муниципальной 
собственности и  смягчения последствий чрезвычайных ситуаций 
природного и техногенного характера объявлен аукцион по заключению муниципального контракта на страхование жилых помещений в деревянном исполнении в размере 10,65 тыс. кв.м.
В целях формирования фонда капитального ремонта общего имущества в 
многоквартирных жилых домах заключено соглашение с Некоммерческой 
организацией  «Югорский фонд капитального ремонта многоквартирных 
домов» от 29.08.2014 № 166 МС  на 427 ед. или  21 117,3 кв.м. объектов 
жилого и нежилого фонда. 
</t>
  </si>
  <si>
    <t xml:space="preserve">Техническое обслуживание системы оповещения населения, запланировано из местного бюджета 900,0 тыс.руб.  Заключено 3 договора с ООО "Техносервисгрупп" на обслуживание систем оповещения по 75,0 тыс. рублей, общей суммой 225,0 тыс.руб., исполнение на 01.04.2017г. -150,0 тыс.руб.
Финансовое обеспечение осуществления  МКУ "ЕДДС города Пыть-Яха" установленных видов деятельности, запланировано из местного бюджета 19 007,2 тыс.руб., исполнение на 01.04.2017г. -5 150,0 тыс.руб.
В целях защиты населения и территорий от чрезвычайных ситуаций, обеспечения пожарной безопасности проведены мероприятия, финансирование которых программой не предусмотрены: 
- на постоянной основе, в официальном вестнике «Новая  северная газета»  публикуется информация о состоянии пожарной безопасности, обучающая информация о действиях населения при возникновении пожара и иных чрезвычайных ситуациях (всего осуществлено 23 публикации);
- на официальном сайте администрации города размещено 9 материалов;
- проведены 12 объектовых тренировок по теме «Действия при пожаре», 
обучено 1254 человека;
- проведено 9 массовых мероприятий, акций по безопасности населения, 
на которых проинструктировано - 430 человек;
- распространено 8 видов листовок, памяток общим тиражом 352 
экземпляра, которые размещены в зданиях общественного назначения, 
жилищных организациях, образовательных учреждениях, местах с 
массовым пребыванием людей, а также в общественном транспорте 
</t>
  </si>
  <si>
    <t>Выполнение работ по повышению уровня доступности для инвалидов и других маломобильных групп населения объектов и услуг социальной инфраструктуры города:
 - Пыть-Яхская городская организация Общероссийской общественной организации «Всероссийское общество инвалидов», предусмотрено 800,0 тыс.руб. из местного бюджета. Выполнение мероприятия запланировано после получения свидетельства о регистрации права муниципальной собственности на объект;
 - Муниципальное автономное учреждение культуры «Централизованная библиотечная система»  г. Пыть-Ях, предусмотрено 500,0 тыс.руб. из местного бюджета. Объявление аукциона на выполнение работ запланировано на апрель 2017 года, начальная (максимальная)  цена контракта 245,4 тыс. руб.
Утвержден план мероприятий ("дорожная карта") по повышению значений показателей доступности объектов и услуг для инвалидов и других маломобильных групп населения (распоряжение администрации города от 14.12.2015 №2387-ра)</t>
  </si>
  <si>
    <t>Заключено соглашение о сотрудничестве в сфере реализации государственной программы Ханты-Мансийского автономного округа–Югры "Развитие культуры и туризма в ХМАО-Югре на 2016-2020 годы" на 2017 год от 16.02.2017 №28:
 - на развитие библиотечного дела на 2017 год предусмотрено 618,4 тыс.руб., в т.ч. окружной бюджет -  525,6 тыс.руб.; местный бюджет 92,8 тыс.руб.(85%/15%). Исполнение на 01.04.2017г. - 70,6 тыс.руб., в т.ч. окружной бюджет -  60,0 тыс.руб.; местный бюджет 10,6 тыс.руб. Обеспечен доступ к сети Интернет 3-х библиотек г. Пыть-Яха; доступ населения к полнотекстовым базам данных ЭБС и к справочно- правовым системам Гарант.
- на развитие музейного дела на 2017 год предусмотрено 664,0 тыс.руб., в т.ч. окружной бюджет -  564,4 тыс.руб.; местный бюджет 99,6 тыс.руб. (85%/15%).
Планируемые работы: приобретение и установка специализированного 
оборудования для инвалидов (принтера Брайля; сканирующая и читающая машины для слепых и слабовидящих). По состоянию на 01.04.2017г. финансирование не осуществлялось;
 - на развитие архивного дела на 2017 год предусмотрено из окружного 
бюджета -  197,8 тыс.руб., по состоянию на 01.04.2017г. 
профинансировано 50,0 тыс.руб. Планируемые работы: обслуживание 
сайта отдела; приобретение сетевого хранилища (1ед.); приобретение 
факса;
В целях реализации Указа Президента РФ № 597 от 07 мая 2012г. 
заключено на 2017 год Соглашение  от 09.01.2017  №5  на 
софинансирование расходных обязательств на повышение оплаты труда 
работников муниципальных учреждений культуры  МАУК "ЦБС",  
МАУК "Краеведческий экомузей", МАУК "КДЦ" на общую сумму 
10 545,5 тыс.руб., 95% от общей суммы финансирования 
(софинансирование местного бюджета 5% - 555,0 тыс. руб.). Исполнение 
на 01.04.2017г. - окружной бюджет - 2 380,0 тыс.руб.; софинансирование 
из местного бюджета 77,9 тыс.руб. (заработная плата за январь - февраль 
и первую половину марта 2017 года)
Всего по программе исполнение на 01.04.2017г. - 40 285,1 тыс.руб. 
(окружной бюджет - 2 440,0 тыс. руб., местный бюджет - 35 316,2 тыс. 
руб.; в/б - 2 528,9 тыс.руб.) или 23,6% к плану по программе.</t>
  </si>
  <si>
    <t xml:space="preserve">Реализация мероприятий:
- улучшение жилищных условий ветеранов Великой Отечественной войны, предусмотрено 3 983,0 тыс.руб. (федеральный бюджет - 3 050,8 тыс.руб.; окружной бюджет 932,2 тыс.руб.). По состоянию на 01.04.2017 года финансирование не осуществлялось, в списке состоит 2 человека;
 - улучшение жилищных условий ветеранов боевых действий, инвалидов и семей имеющих детей инвалидов, вставших на учет в качестве нуждающихся в жилых помещениях до 1 января 2005 года: на реализацию мероприятия запланировано предоставление субсидии из средств федерального бюджета в размере 3 798,4 тыс.руб., по состоянию на 01.04.2017г финансирование не осуществлялось. Всего в списке 65 человек, по состоянию на 01.04.2017г. Департаментом строительства ХМАО-Югры в сводный список получателей субсидий на 2017 год включено 11 человек, финансирование доведено на 5 человек; 
</t>
  </si>
  <si>
    <t xml:space="preserve">Осуществляется подготовка документов и проекта Соглашения  о предоставлении в 2017 году субсидии из бюджета ХМАО-Югры на софинансирование дорожных работ на сумму 40 230,6 тыс. руб. (окружной бюджет - 38 219,1 тыс. руб., местный бюджет не менее 5% - 2 011,5 тыс. руб.).     
-  ремонт ул. Романа Кузоваткина -8 712 кв.м.;  1 452 пог.м.
По состоянию на 01.04.2017г. финансирование не осуществлялось.
Предоставлена субсидия МУПАТП на возмещение недополученных доходов в связи с оказанием услуг по городским пассажирским перевозкам в размере 29 214,9 тыс.руб.;
Заключен договор от 30.12.2016 №03 с МУП "Городское лесничество" о предоставлении субсидии на возмещение затрат в связи с выполнением  работ по содержанию улично-дорожной сети на сумму 5 000,0 тыс.руб., по состоянию на 01.04.2017г. предоставлена субсидия в размере 1 145,9 тыс.руб.
Заключен договор №0187300019416000425-0269542-02 от 27.02.2017 с ООО "ПЕТРО-ЛАЙН" на выполнение работ по содержанию улично-дорожной сети на сумму 43 097,3 тыс.руб., исполнение на 01.04.2017 - 489,9 тыс.руб.
</t>
  </si>
  <si>
    <t xml:space="preserve">Освоение бюджетных средств осуществлено в рамках программных мероприятий запланированных, на январь-март 2017г., посредством заключения муниципальных контрактов, выплаты з/платы, оплаты льготного проезда, командировочных расходов, перечислений налогов.
На осуществление полномочий по государственной регистрации актов 
гражданского состояния предусмотрено 6 029,7 тыс.руб. (федеральный 
бюджет - 4 702,5 тыс.руб., окружной бюджет - 1 327,2 тыс.руб.). Исполнение на 01.04.2017г. - 782,0 тыс.руб. (в т.ч. 693,4 тыс.руб. - из федерального бюджета, 88,6 тыс.руб.- из окружного бюджета. Выплачена заработная плата и начисления на заработную плату за январь - февраль и первую половину марта 2017 г.).
Дополнительное профессиональное образование получили 3
муниципальных служащих администрации города.
Проведение конкурсов на замещение вакантных должностей муниципальной службы: на 01.04.2017 замещено всего 12 должностей из них: 4 замещены по результатам конкурса, 3 – из кадрового резерва; без конкурса – 5 (по следующим причинам: признание конкурса не состоявшимся; сокращение должности м/с;  изменение орг.условий труда – 
конкурс при указанных условиях не проводиться).
</t>
  </si>
  <si>
    <t>Сохранение доли реализованных вопросов местного значения, отдельных государственных полномочий, переданных в установленном порядке в % - 100% к плану (план 100).
Сохранение уровня выполнения договорных обязательств по материально-техническому и организационному обеспечению деятельности администрации города в %,- 100% к плану (план 100).
Количество совершаемых юридически значимых действий, ед. -  2 511 или 17,4% к плану (план 14 414).
Увеличение доли муниципальных служащих, муниципальных служащих и иных управленческих кадров города Пыть-Яха, прошедших дополнительное профессиональное образование в % -  5,0 или к плану 6,7% (план 75%).
Увеличение доли лиц, назначенных на должности из кадрового резерва, 
резерва управленческих кадров, по результатам конкурса на замещение вакантных должностей муниципальной службы, от общего количества назначений на вакантные должности, в % - 58,3 или 89,7% к плану (план 65).
Снижение количества коррупционных проявлений (нарушений ограничений и запретов, требований к служебному поведению) на муниципальной службе, в ед. (не менее чем на 20%) - план 10, показатель обратный.
Средний процент достижения показателей по состоянию на 01.04.2017г. - 
52,3%</t>
  </si>
  <si>
    <t xml:space="preserve">Увеличение доли объектов управления муниципального имущества, для которых определена целевая функция (%), в т.ч.
  - объекты муниципальной казны - 82,2 или 82,2 % к плану (план 100);
Снижение удельного веса неиспользуемого недвижимого имущества  в общем количестве  недвижимого имущества (%)*, показатель обратный  - 7,7 или 19,5% к плану (план 1,5);
Снижение удельного веса расходов на предпродажную подготовку имущества в общем объеме средств  полученных от реализации имущества, в том числе от приватизации муниципального имущества  (%); план 2,0%
Увеличение доли объектов недвижимого имущества, на которые зарегистрировано право собственности  муниципального образования в общем объеме объектов, подлежащих государственной регистрации за исключением земельных участков (%) - 92,8 или 93,7% к плану (план 99);
Увеличение удельного веса объектов недвижимого имущества, на которое 
зарегистрировано право оперативного управления в общем количестве 
объектов недвижимости, по которым принято решение о  передаче в 
оперативное управление (%) - 93 или 93,0% к плану (план 100);
Увеличение удельного веса объектов недвижимого имущества,
на которое зарегистрировано право хозяйственного ведения, в общем 
количестве объектов недвижимости по которым принято решение о 
закреплении в хозяйственное ведение (%) - 39,7 или 52,9% к плану 
(план 75);
Обеспечение надлежащего уровня эксплуатации муниципального 
имущества (%) - 25,9 или 25,9 к плану (план 100);
</t>
  </si>
  <si>
    <t>Увеличение количества объектов недвижимого имущества, в отношении 
которых проведены работы по реконструкции и капитальному  ремонту (ед.) - 
план 2;
Увеличение площади муниципального имущества, в отношении которых 
проведены работы  по реконструкции и капитальному ремонту (кв.м.) - 
план 121,4;
Страховая защита муниципального имущества от чрезвычайных ситуаций 
природного и техногенного характера (общая площадь, тыс.  кв.м.) - план 49,6;
Обеспечение имущественной основы деятельности органов местного 
самоуправления - план 1;
Увеличение количества земельных участков сформированных для 
реализации на торгах под многоэтажное строительство, под 
индивидуальное жилищное строительство, объекты иного назначения (ед.) - 
план 10;
Увеличение количества земельных участков, предназначенных для 
бесплатного предоставления в собственность граждан для целей 
строительства индивидуальных жилых домов (ед.) - план 20;
Увеличение количества сформированных и поставленных на 
государственный кадастровый учет земельных участков под объектами 
муниципальной собственности (ед.) - план 10.
Средний процент достижения показателей по состоянию 
на 01.04.2017г. - 26,2%</t>
  </si>
  <si>
    <t xml:space="preserve">Подпрограмма "Система оценки качества образования и информационная прозрачность системы образования": 
 -  организация и проведение ЕГЭ, запланировано из окружного бюджета 50,0 тыс.руб., денежные средства будут направлены на приобретение канцелярских принадлежностей для проведения ЕГЭ.
По состоянию на 01.04.2017г. профинансировано 100%.
</t>
  </si>
  <si>
    <t>Подпрограмма "Ресурсное обеспечение в сфере образования и молодежной политики":
В части финансового обеспечения полномочий исполнительного органа государственной власти автономного округа по исполнению публичных обязательств перед физическими лицами:  
- организация питания учащихся общеобразовательных организаций - предусмотрено 40 288,0 тыс.руб., исполнение на 01.04.2017г. - 9 024,0 тыс. руб.;
- 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 предусмотрено 44 597,0 тыс. руб., исполнение на 01.04.2017г.- 5 640,3 тыс. руб.</t>
  </si>
  <si>
    <t>На реализацию мероприятий по содействию трудоустройству граждан запланировано 2 450,8 тыс.руб из окружного бюджета. 
По состоянию на 01.04.2017г. исполнение 148,8 тыс.руб. 
В рамках соглашения от 05.02.2015 №1 о совместной деятельности по организации временного трудоустройства несовершеннолетних граждан в 2015 -2020 годах между КУ ХМАО- Югры "Пыть - Яхский центр занятости населения" и МБУ Центр профилактики "Современник" в 2017 году запланировано трудоустроить 334 человека из числа несовершеннолетних граждан в возрасте от 14 до 18 лет. 
По состоянию на 01.04.2017г. заключены 18 договоров по организации временного трудоустройства 250 несовершеннолетних граждан  в возрасте от 14 до 18 лет на сумму 350,0 тыс. руб., трудоустроено 16 человек. Компенсация расходов работодателя по оплате труда будет осуществляться с апреля 2017 года.
В 2017 году планируется трудоустроить на общественные работы 3 человека.
По состоянию на 01.04.2017г. заключен договор от 30.01.2017 №15  с МБОУ СОШ №1 об организации проведения оплачиваемых общественных работ для незанятых трудовой деятельностью и 
безработных граждан на сумму 22,3 тыс.руб. на трудоустройство 1 
человека. Компенсация расходов работодателя по оплате труда будет 
осуществляться с апреля 2017 года.
Заключен договор об организации стажировки выпускников 
профессиональных образовательных организаций и образовательных 
организаций высшего образования в возрасте до 25 лет с  МБУ Центр 
"Современник" от 06.02.2017 №4 на сумму 47,7 тыс.руб., трудоустроен 1 
человек. Компенсация расходов работодателя по оплате труда будет 
осуществляться с апреля 2017 года.
На осуществление государственных полномочий по управлению 
охраной труда запланировано 1 731,1 тыс.руб., средства окружного 
бюджета. По состоянию на 01.04.2017 кассовый расход 148,8 тыс. руб. 
(оплата услуг связи, заработная плата и начисление на заработную плату, 
регистрационный взнос за участие во Всероссийской неделе охраны 
труда).
Утверждено распоряжение администрации города от 27.02.2017 №367-ра 
"О смотре-конкурсе на звание "Лучший специалист по охране труда м.о. 
г.о. г. Пыть-Ях 2017 года", от 27.02.2017 №368-ра "О проведении смотра-
конкурса по охране труда" "Лучший кабинет (уголок) по охране труда". 
Заключен муниципальный контракт с МУП "Пыть-Яхторгсервис" от 
21.03.2017 на оказание услуг по организации питания на сумму 19,794 тыс.
руб.</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</si>
</sst>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s>
  <fonts count="4">
    <font>
      <sz val="10"/>
      <name val="Arial"/>
      <family val="0"/>
    </font>
    <font>
      <sz val="12"/>
      <name val="Times New Roman"/>
      <family val="1"/>
    </font>
    <font>
      <sz val="14"/>
      <name val="Times New Roman"/>
      <family val="1"/>
    </font>
    <font>
      <sz val="12"/>
      <name val="Arial"/>
      <family val="0"/>
    </font>
  </fonts>
  <fills count="2">
    <fill>
      <patternFill/>
    </fill>
    <fill>
      <patternFill patternType="gray125"/>
    </fill>
  </fills>
  <borders count="9">
    <border>
      <left/>
      <right/>
      <top/>
      <bottom/>
      <diagonal/>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9" fontId="0" fillId="0" borderId="0" applyFont="0" applyFill="0" applyBorder="0" applyAlignment="0" applyProtection="0"/>
    <xf numFmtId="187" fontId="0" fillId="0" borderId="0" applyFont="0" applyFill="0" applyBorder="0" applyAlignment="0" applyProtection="0"/>
    <xf numFmtId="185" fontId="0" fillId="0" borderId="0" applyFont="0" applyFill="0" applyBorder="0" applyAlignment="0" applyProtection="0"/>
  </cellStyleXfs>
  <cellXfs count="47">
    <xf numFmtId="0" fontId="0" fillId="0" borderId="0" xfId="0" applyAlignment="1">
      <alignment/>
    </xf>
    <xf numFmtId="0" fontId="1" fillId="0" borderId="1" xfId="0" applyFont="1" applyFill="1" applyBorder="1" applyAlignment="1">
      <alignment horizontal="left" vertical="top" wrapText="1"/>
    </xf>
    <xf numFmtId="0" fontId="1" fillId="0" borderId="0" xfId="0" applyFont="1" applyFill="1" applyAlignment="1">
      <alignment horizontal="center"/>
    </xf>
    <xf numFmtId="0" fontId="1" fillId="0" borderId="0" xfId="0" applyFont="1" applyFill="1" applyAlignment="1">
      <alignment horizontal="left"/>
    </xf>
    <xf numFmtId="0" fontId="1" fillId="0" borderId="0" xfId="0" applyFont="1" applyFill="1" applyAlignment="1">
      <alignment horizontal="right"/>
    </xf>
    <xf numFmtId="0" fontId="1" fillId="0" borderId="1" xfId="0" applyFont="1" applyFill="1" applyBorder="1" applyAlignment="1">
      <alignment horizontal="center" vertical="top" wrapText="1"/>
    </xf>
    <xf numFmtId="188" fontId="1" fillId="0" borderId="1" xfId="0" applyNumberFormat="1" applyFont="1" applyFill="1" applyBorder="1" applyAlignment="1">
      <alignment horizontal="right" vertical="top" wrapText="1"/>
    </xf>
    <xf numFmtId="188" fontId="1" fillId="0" borderId="1" xfId="0" applyNumberFormat="1" applyFont="1" applyFill="1" applyBorder="1" applyAlignment="1">
      <alignment horizontal="right" vertical="top"/>
    </xf>
    <xf numFmtId="0" fontId="1" fillId="0" borderId="0" xfId="0" applyFont="1" applyFill="1" applyAlignment="1">
      <alignment horizontal="right" vertical="top"/>
    </xf>
    <xf numFmtId="0" fontId="1" fillId="0" borderId="0" xfId="0" applyFont="1" applyFill="1" applyAlignment="1">
      <alignment/>
    </xf>
    <xf numFmtId="188" fontId="1" fillId="0" borderId="0" xfId="0" applyNumberFormat="1" applyFont="1" applyFill="1" applyAlignment="1">
      <alignment/>
    </xf>
    <xf numFmtId="0" fontId="1" fillId="0" borderId="0" xfId="0" applyFont="1" applyFill="1" applyAlignment="1">
      <alignment horizontal="center" vertical="top"/>
    </xf>
    <xf numFmtId="188" fontId="1" fillId="0" borderId="0" xfId="0" applyNumberFormat="1" applyFont="1" applyFill="1" applyAlignment="1">
      <alignment horizontal="center" vertical="top"/>
    </xf>
    <xf numFmtId="0" fontId="1" fillId="0" borderId="0" xfId="0" applyFont="1" applyFill="1" applyAlignment="1">
      <alignment vertical="top"/>
    </xf>
    <xf numFmtId="188" fontId="1" fillId="0" borderId="0" xfId="0" applyNumberFormat="1" applyFont="1" applyFill="1" applyAlignment="1">
      <alignment vertical="top"/>
    </xf>
    <xf numFmtId="0" fontId="1" fillId="0" borderId="0" xfId="0" applyFont="1" applyFill="1" applyAlignment="1">
      <alignment horizontal="left" vertical="top"/>
    </xf>
    <xf numFmtId="188" fontId="0" fillId="0" borderId="2" xfId="0" applyNumberFormat="1" applyFont="1" applyFill="1" applyBorder="1" applyAlignment="1">
      <alignment vertical="top"/>
    </xf>
    <xf numFmtId="0" fontId="1" fillId="0" borderId="1" xfId="0" applyFont="1" applyFill="1" applyBorder="1" applyAlignment="1">
      <alignment vertical="top"/>
    </xf>
    <xf numFmtId="0" fontId="1" fillId="0" borderId="1" xfId="0" applyFont="1" applyFill="1" applyBorder="1" applyAlignment="1">
      <alignment vertical="top" wrapText="1"/>
    </xf>
    <xf numFmtId="188" fontId="0" fillId="0" borderId="1" xfId="0" applyNumberFormat="1" applyFont="1" applyFill="1" applyBorder="1" applyAlignment="1">
      <alignment vertical="top"/>
    </xf>
    <xf numFmtId="0" fontId="1" fillId="0" borderId="3" xfId="0" applyFont="1" applyFill="1" applyBorder="1" applyAlignment="1">
      <alignment horizontal="center" vertical="top"/>
    </xf>
    <xf numFmtId="0" fontId="1" fillId="0" borderId="4" xfId="0" applyFont="1" applyFill="1" applyBorder="1" applyAlignment="1">
      <alignment horizontal="center" vertical="top"/>
    </xf>
    <xf numFmtId="0" fontId="1" fillId="0" borderId="5"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xf>
    <xf numFmtId="0" fontId="1" fillId="0" borderId="1" xfId="0" applyFont="1" applyFill="1" applyBorder="1" applyAlignment="1">
      <alignment horizontal="center" vertical="top" wrapText="1"/>
    </xf>
    <xf numFmtId="0" fontId="1" fillId="0" borderId="4" xfId="0" applyFont="1" applyFill="1" applyBorder="1" applyAlignment="1">
      <alignment horizontal="left" vertical="top" wrapText="1"/>
    </xf>
    <xf numFmtId="0" fontId="2" fillId="0" borderId="0" xfId="0" applyFont="1" applyFill="1" applyAlignment="1">
      <alignment horizontal="center" wrapText="1"/>
    </xf>
    <xf numFmtId="0" fontId="2" fillId="0" borderId="0" xfId="0" applyFont="1" applyFill="1" applyAlignment="1">
      <alignment horizontal="center"/>
    </xf>
    <xf numFmtId="0" fontId="1" fillId="0" borderId="1" xfId="0" applyFont="1" applyFill="1" applyBorder="1" applyAlignment="1">
      <alignment horizontal="center" vertical="top"/>
    </xf>
    <xf numFmtId="0" fontId="1" fillId="0" borderId="1" xfId="0" applyFont="1" applyFill="1" applyBorder="1" applyAlignment="1">
      <alignment vertical="top" wrapText="1"/>
    </xf>
    <xf numFmtId="0" fontId="1" fillId="0" borderId="1" xfId="0" applyFont="1" applyFill="1" applyBorder="1" applyAlignment="1">
      <alignment vertical="top"/>
    </xf>
    <xf numFmtId="188" fontId="3" fillId="0" borderId="0" xfId="0" applyNumberFormat="1" applyFont="1" applyFill="1" applyAlignment="1">
      <alignment horizontal="center" vertical="top" wrapText="1"/>
    </xf>
    <xf numFmtId="2" fontId="2" fillId="0" borderId="6" xfId="0" applyNumberFormat="1" applyFont="1" applyFill="1" applyBorder="1" applyAlignment="1" applyProtection="1">
      <alignment horizontal="center" vertical="top" wrapText="1"/>
      <protection locked="0"/>
    </xf>
    <xf numFmtId="2" fontId="2" fillId="0" borderId="7" xfId="0" applyNumberFormat="1" applyFont="1" applyFill="1" applyBorder="1" applyAlignment="1" applyProtection="1">
      <alignment horizontal="center" vertical="top" wrapText="1"/>
      <protection locked="0"/>
    </xf>
    <xf numFmtId="2" fontId="2" fillId="0" borderId="8" xfId="0" applyNumberFormat="1" applyFont="1" applyFill="1" applyBorder="1" applyAlignment="1" applyProtection="1">
      <alignment horizontal="center" vertical="top" wrapText="1"/>
      <protection locked="0"/>
    </xf>
    <xf numFmtId="2" fontId="2" fillId="0" borderId="0" xfId="0" applyNumberFormat="1" applyFont="1" applyFill="1" applyBorder="1" applyAlignment="1" applyProtection="1">
      <alignment horizontal="center" vertical="top" wrapText="1"/>
      <protection locked="0"/>
    </xf>
    <xf numFmtId="0" fontId="1" fillId="0" borderId="5" xfId="0" applyFont="1" applyFill="1" applyBorder="1" applyAlignment="1">
      <alignment horizontal="center" vertical="top"/>
    </xf>
    <xf numFmtId="0" fontId="1" fillId="0" borderId="5" xfId="0" applyFont="1" applyFill="1" applyBorder="1" applyAlignment="1">
      <alignment horizontal="center" vertical="top" wrapText="1"/>
    </xf>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wrapText="1"/>
    </xf>
    <xf numFmtId="2" fontId="1" fillId="0" borderId="3" xfId="15" applyNumberFormat="1" applyFont="1" applyFill="1" applyBorder="1" applyAlignment="1">
      <alignment horizontal="left" vertical="top" wrapText="1"/>
    </xf>
    <xf numFmtId="2" fontId="1" fillId="0" borderId="3" xfId="15" applyNumberFormat="1" applyFont="1" applyFill="1" applyBorder="1" applyAlignment="1">
      <alignment horizontal="left" vertical="top"/>
    </xf>
    <xf numFmtId="2" fontId="1" fillId="0" borderId="4" xfId="15" applyNumberFormat="1" applyFont="1" applyFill="1" applyBorder="1" applyAlignment="1">
      <alignment horizontal="left" vertical="top"/>
    </xf>
    <xf numFmtId="186" fontId="1" fillId="0" borderId="5" xfId="15" applyFont="1" applyFill="1" applyBorder="1" applyAlignment="1">
      <alignment horizontal="left" vertical="top" wrapText="1"/>
    </xf>
    <xf numFmtId="186" fontId="1" fillId="0" borderId="3" xfId="15" applyFont="1" applyFill="1" applyBorder="1" applyAlignment="1">
      <alignment horizontal="left" vertical="top"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442"/>
  <sheetViews>
    <sheetView tabSelected="1" view="pageBreakPreview" zoomScale="50" zoomScaleNormal="60" zoomScaleSheetLayoutView="50" workbookViewId="0" topLeftCell="A1">
      <pane xSplit="5" ySplit="4" topLeftCell="F5" activePane="bottomRight" state="frozen"/>
      <selection pane="topLeft" activeCell="A1" sqref="A1"/>
      <selection pane="topRight" activeCell="F1" sqref="F1"/>
      <selection pane="bottomLeft" activeCell="A7" sqref="A7"/>
      <selection pane="bottomRight" activeCell="O1" sqref="O1:S16384"/>
    </sheetView>
  </sheetViews>
  <sheetFormatPr defaultColWidth="9.140625" defaultRowHeight="12.75"/>
  <cols>
    <col min="1" max="1" width="4.00390625" style="2" customWidth="1"/>
    <col min="2" max="2" width="20.7109375" style="3" customWidth="1"/>
    <col min="3" max="3" width="16.28125" style="2" customWidth="1"/>
    <col min="4" max="4" width="16.57421875" style="2" customWidth="1"/>
    <col min="5" max="5" width="17.28125" style="3" customWidth="1"/>
    <col min="6" max="6" width="17.7109375" style="4" customWidth="1"/>
    <col min="7" max="7" width="16.28125" style="4" customWidth="1"/>
    <col min="8" max="8" width="14.8515625" style="4" customWidth="1"/>
    <col min="9" max="9" width="13.28125" style="4" customWidth="1"/>
    <col min="10" max="10" width="11.7109375" style="4" customWidth="1"/>
    <col min="11" max="11" width="10.421875" style="4" customWidth="1"/>
    <col min="12" max="12" width="10.421875" style="4" hidden="1" customWidth="1"/>
    <col min="13" max="13" width="71.28125" style="3" customWidth="1"/>
    <col min="14" max="14" width="76.00390625" style="3" customWidth="1"/>
    <col min="15" max="15" width="10.00390625" style="9" hidden="1" customWidth="1"/>
    <col min="16" max="16" width="8.28125" style="9" hidden="1" customWidth="1"/>
    <col min="17" max="18" width="0" style="9" hidden="1" customWidth="1"/>
    <col min="19" max="19" width="0" style="10" hidden="1" customWidth="1"/>
    <col min="20" max="16384" width="8.8515625" style="9" customWidth="1"/>
  </cols>
  <sheetData>
    <row r="1" spans="1:14" ht="74.25" customHeight="1">
      <c r="A1" s="28" t="s">
        <v>14</v>
      </c>
      <c r="B1" s="29"/>
      <c r="C1" s="29"/>
      <c r="D1" s="29"/>
      <c r="E1" s="29"/>
      <c r="F1" s="29"/>
      <c r="G1" s="29"/>
      <c r="H1" s="29"/>
      <c r="I1" s="29"/>
      <c r="J1" s="29"/>
      <c r="K1" s="29"/>
      <c r="L1" s="29"/>
      <c r="M1" s="29"/>
      <c r="N1" s="29"/>
    </row>
    <row r="2" ht="28.5" customHeight="1">
      <c r="N2" s="4" t="s">
        <v>38</v>
      </c>
    </row>
    <row r="3" spans="1:19" ht="34.5" customHeight="1">
      <c r="A3" s="26" t="s">
        <v>19</v>
      </c>
      <c r="B3" s="26" t="s">
        <v>20</v>
      </c>
      <c r="C3" s="26" t="s">
        <v>81</v>
      </c>
      <c r="D3" s="26" t="s">
        <v>21</v>
      </c>
      <c r="E3" s="26" t="s">
        <v>22</v>
      </c>
      <c r="F3" s="26" t="s">
        <v>90</v>
      </c>
      <c r="G3" s="30"/>
      <c r="H3" s="26" t="s">
        <v>32</v>
      </c>
      <c r="I3" s="26" t="s">
        <v>33</v>
      </c>
      <c r="J3" s="30"/>
      <c r="K3" s="30"/>
      <c r="L3" s="30"/>
      <c r="M3" s="26" t="s">
        <v>39</v>
      </c>
      <c r="N3" s="26" t="s">
        <v>37</v>
      </c>
      <c r="O3" s="34" t="s">
        <v>84</v>
      </c>
      <c r="P3" s="36" t="s">
        <v>85</v>
      </c>
      <c r="Q3" s="36" t="s">
        <v>86</v>
      </c>
      <c r="R3" s="36" t="s">
        <v>87</v>
      </c>
      <c r="S3" s="33" t="s">
        <v>88</v>
      </c>
    </row>
    <row r="4" spans="1:25" ht="102" customHeight="1">
      <c r="A4" s="26"/>
      <c r="B4" s="26"/>
      <c r="C4" s="26"/>
      <c r="D4" s="26"/>
      <c r="E4" s="26"/>
      <c r="F4" s="5" t="s">
        <v>30</v>
      </c>
      <c r="G4" s="5" t="s">
        <v>17</v>
      </c>
      <c r="H4" s="26"/>
      <c r="I4" s="5" t="s">
        <v>29</v>
      </c>
      <c r="J4" s="5" t="s">
        <v>34</v>
      </c>
      <c r="K4" s="5" t="s">
        <v>35</v>
      </c>
      <c r="L4" s="5" t="s">
        <v>36</v>
      </c>
      <c r="M4" s="26"/>
      <c r="N4" s="26"/>
      <c r="O4" s="35"/>
      <c r="P4" s="37"/>
      <c r="Q4" s="37"/>
      <c r="R4" s="37"/>
      <c r="S4" s="33"/>
      <c r="T4" s="11"/>
      <c r="U4" s="11"/>
      <c r="V4" s="11"/>
      <c r="W4" s="11"/>
      <c r="X4" s="11"/>
      <c r="Y4" s="11"/>
    </row>
    <row r="5" spans="1:25" ht="45" customHeight="1">
      <c r="A5" s="26" t="s">
        <v>82</v>
      </c>
      <c r="B5" s="26"/>
      <c r="C5" s="26"/>
      <c r="D5" s="26"/>
      <c r="E5" s="1" t="s">
        <v>25</v>
      </c>
      <c r="F5" s="6">
        <f>F6+F7+F8+F10</f>
        <v>2756181.1</v>
      </c>
      <c r="G5" s="6">
        <f>G6+G7+G8</f>
        <v>2723227.5</v>
      </c>
      <c r="H5" s="6">
        <f>H6+H7+H8</f>
        <v>514482</v>
      </c>
      <c r="I5" s="6">
        <f>I6+I7+I8+I10</f>
        <v>502231.1</v>
      </c>
      <c r="J5" s="7">
        <f>I5/F5*100</f>
        <v>18.221992016417207</v>
      </c>
      <c r="K5" s="7">
        <f>(I5-I10)/G5*100</f>
        <v>17.599392632455423</v>
      </c>
      <c r="L5" s="7">
        <f aca="true" t="shared" si="0" ref="L5:L11">I5/H5*100</f>
        <v>97.61878938427388</v>
      </c>
      <c r="M5" s="24" t="s">
        <v>117</v>
      </c>
      <c r="N5" s="24" t="s">
        <v>118</v>
      </c>
      <c r="O5" s="12">
        <f>P5+Q5+R5</f>
        <v>152</v>
      </c>
      <c r="P5" s="12">
        <f>P11+P17+P23+P30+P35+P41+P47+P53+P59+P65+P71+P77+P83+P89+P95+P101+P107+P113+P119+P125</f>
        <v>42</v>
      </c>
      <c r="Q5" s="12">
        <f>Q11+Q17+Q23+Q30+Q35+Q41+Q47+Q53+Q59+Q65+Q71+Q77+Q83+Q89+Q95+Q101+Q107+Q113+Q119+Q125</f>
        <v>32</v>
      </c>
      <c r="R5" s="12">
        <f>R11+R17+R23+R30+R35+R41+R47+R53+R59+R65+R71+R77+R83+R89+R95+R101+R107+R113+R119+R125</f>
        <v>78</v>
      </c>
      <c r="S5" s="12">
        <f>(S11+S17+S23+S30+S35+S41+S47+S53+S59+S65+S71+S77+S83+S89+S95+S101+S107+S113+S119+S125)/20</f>
        <v>62.646461691086685</v>
      </c>
      <c r="T5" s="11"/>
      <c r="U5" s="11"/>
      <c r="V5" s="11"/>
      <c r="W5" s="11"/>
      <c r="X5" s="11"/>
      <c r="Y5" s="11"/>
    </row>
    <row r="6" spans="1:25" ht="38.25" customHeight="1">
      <c r="A6" s="26"/>
      <c r="B6" s="26"/>
      <c r="C6" s="26"/>
      <c r="D6" s="26"/>
      <c r="E6" s="1" t="s">
        <v>26</v>
      </c>
      <c r="F6" s="6">
        <f aca="true" t="shared" si="1" ref="F6:I7">F12+F18+F30+F36+F42+F48+F54+F60+F66+F72+F78+F84+F90+F96+F102+F108+F114+F120+F126</f>
        <v>11802.3</v>
      </c>
      <c r="G6" s="6">
        <f t="shared" si="1"/>
        <v>11802.4</v>
      </c>
      <c r="H6" s="6">
        <f t="shared" si="1"/>
        <v>1050</v>
      </c>
      <c r="I6" s="6">
        <f t="shared" si="1"/>
        <v>693.4</v>
      </c>
      <c r="J6" s="7">
        <f>I6/F6*100</f>
        <v>5.8751260347559375</v>
      </c>
      <c r="K6" s="7">
        <f>I6/G6*100</f>
        <v>5.875076255676811</v>
      </c>
      <c r="L6" s="7">
        <f t="shared" si="0"/>
        <v>66.03809523809524</v>
      </c>
      <c r="M6" s="24"/>
      <c r="N6" s="24"/>
      <c r="O6" s="11"/>
      <c r="P6" s="11"/>
      <c r="Q6" s="11"/>
      <c r="R6" s="11"/>
      <c r="S6" s="12"/>
      <c r="T6" s="11"/>
      <c r="U6" s="11"/>
      <c r="V6" s="11"/>
      <c r="W6" s="11"/>
      <c r="X6" s="11"/>
      <c r="Y6" s="11"/>
    </row>
    <row r="7" spans="1:25" ht="60.75" customHeight="1">
      <c r="A7" s="26"/>
      <c r="B7" s="26"/>
      <c r="C7" s="26"/>
      <c r="D7" s="26"/>
      <c r="E7" s="1" t="s">
        <v>16</v>
      </c>
      <c r="F7" s="6">
        <f t="shared" si="1"/>
        <v>1364783</v>
      </c>
      <c r="G7" s="6">
        <f t="shared" si="1"/>
        <v>1367577.3</v>
      </c>
      <c r="H7" s="6">
        <f t="shared" si="1"/>
        <v>224355.69999999998</v>
      </c>
      <c r="I7" s="6">
        <f t="shared" si="1"/>
        <v>189501.8</v>
      </c>
      <c r="J7" s="7">
        <f>I7/F7*100</f>
        <v>13.885123129464535</v>
      </c>
      <c r="K7" s="7">
        <f>I7/G7*100</f>
        <v>13.856752375167384</v>
      </c>
      <c r="L7" s="7">
        <f t="shared" si="0"/>
        <v>84.46489213334006</v>
      </c>
      <c r="M7" s="24"/>
      <c r="N7" s="24"/>
      <c r="O7" s="11"/>
      <c r="P7" s="11"/>
      <c r="Q7" s="11"/>
      <c r="R7" s="11"/>
      <c r="S7" s="12"/>
      <c r="T7" s="11"/>
      <c r="U7" s="11"/>
      <c r="V7" s="11"/>
      <c r="W7" s="11"/>
      <c r="X7" s="11"/>
      <c r="Y7" s="11"/>
    </row>
    <row r="8" spans="1:25" ht="39.75" customHeight="1">
      <c r="A8" s="26"/>
      <c r="B8" s="26"/>
      <c r="C8" s="26"/>
      <c r="D8" s="26"/>
      <c r="E8" s="1" t="s">
        <v>27</v>
      </c>
      <c r="F8" s="6">
        <f>F14+F20+F26+F32+F38+F44+F50+F56+F62+F68+F80+F74+F86+F92+F98+F104+F110+F116+F122+F128</f>
        <v>1250286.7</v>
      </c>
      <c r="G8" s="6">
        <f>G14+G20+G26+G32+G38+G44+G50+G56+G62+G68+G80+G74+G86+G92+G98+G104+G110+G116+G122+G128</f>
        <v>1343847.8</v>
      </c>
      <c r="H8" s="6">
        <f>H14+H20+H32+H38+H44+H50+H56+H62+H68+H80+H74+H86+H92+H98+H104+H110+H116+H122+H128</f>
        <v>289076.3</v>
      </c>
      <c r="I8" s="6">
        <f>I14+I20+I26+I32+I38+I44+I50+I56+I62+I68+I80+I74+I86+I92+I98+I104+I110+I116+I122+I128</f>
        <v>289076.3</v>
      </c>
      <c r="J8" s="7">
        <f>I8/F8*100</f>
        <v>23.12080101307964</v>
      </c>
      <c r="K8" s="7">
        <f>I8/G8*100</f>
        <v>21.5110892766279</v>
      </c>
      <c r="L8" s="7">
        <f t="shared" si="0"/>
        <v>100</v>
      </c>
      <c r="M8" s="24"/>
      <c r="N8" s="24"/>
      <c r="O8" s="11"/>
      <c r="P8" s="11"/>
      <c r="Q8" s="11"/>
      <c r="R8" s="11"/>
      <c r="S8" s="12"/>
      <c r="T8" s="11"/>
      <c r="U8" s="11"/>
      <c r="V8" s="11"/>
      <c r="W8" s="11"/>
      <c r="X8" s="11"/>
      <c r="Y8" s="11"/>
    </row>
    <row r="9" spans="1:25" ht="72" customHeight="1">
      <c r="A9" s="26"/>
      <c r="B9" s="26"/>
      <c r="C9" s="26"/>
      <c r="D9" s="26"/>
      <c r="E9" s="1" t="s">
        <v>31</v>
      </c>
      <c r="F9" s="6" t="s">
        <v>11</v>
      </c>
      <c r="G9" s="6">
        <f>G33</f>
        <v>7670.2</v>
      </c>
      <c r="H9" s="6" t="s">
        <v>11</v>
      </c>
      <c r="I9" s="6" t="s">
        <v>11</v>
      </c>
      <c r="J9" s="7" t="s">
        <v>11</v>
      </c>
      <c r="K9" s="7" t="s">
        <v>11</v>
      </c>
      <c r="L9" s="7" t="e">
        <f t="shared" si="0"/>
        <v>#VALUE!</v>
      </c>
      <c r="M9" s="24"/>
      <c r="N9" s="24"/>
      <c r="O9" s="11"/>
      <c r="P9" s="11"/>
      <c r="Q9" s="11"/>
      <c r="R9" s="11"/>
      <c r="S9" s="12"/>
      <c r="T9" s="11"/>
      <c r="U9" s="11"/>
      <c r="V9" s="11"/>
      <c r="W9" s="11"/>
      <c r="X9" s="11"/>
      <c r="Y9" s="11"/>
    </row>
    <row r="10" spans="1:25" ht="39" customHeight="1">
      <c r="A10" s="26"/>
      <c r="B10" s="26"/>
      <c r="C10" s="26"/>
      <c r="D10" s="26"/>
      <c r="E10" s="1" t="s">
        <v>28</v>
      </c>
      <c r="F10" s="6">
        <f>F16+F22+F34+F40+F64</f>
        <v>129309.09999999999</v>
      </c>
      <c r="G10" s="6" t="s">
        <v>11</v>
      </c>
      <c r="H10" s="6">
        <f>H16+H22+H34+H40+H64</f>
        <v>22959.600000000002</v>
      </c>
      <c r="I10" s="6">
        <f>I16+I22+I34+I40+I64</f>
        <v>22959.600000000002</v>
      </c>
      <c r="J10" s="7">
        <f>I10/F10*100</f>
        <v>17.755594927193837</v>
      </c>
      <c r="K10" s="7" t="s">
        <v>11</v>
      </c>
      <c r="L10" s="7">
        <f t="shared" si="0"/>
        <v>100</v>
      </c>
      <c r="M10" s="24"/>
      <c r="N10" s="24"/>
      <c r="O10" s="11"/>
      <c r="P10" s="11"/>
      <c r="Q10" s="11"/>
      <c r="R10" s="11"/>
      <c r="S10" s="12"/>
      <c r="T10" s="11"/>
      <c r="U10" s="11"/>
      <c r="V10" s="11"/>
      <c r="W10" s="11"/>
      <c r="X10" s="11"/>
      <c r="Y10" s="11"/>
    </row>
    <row r="11" spans="1:26" ht="150" customHeight="1">
      <c r="A11" s="30">
        <v>1</v>
      </c>
      <c r="B11" s="26" t="s">
        <v>23</v>
      </c>
      <c r="C11" s="26" t="s">
        <v>41</v>
      </c>
      <c r="D11" s="26" t="s">
        <v>24</v>
      </c>
      <c r="E11" s="1" t="s">
        <v>25</v>
      </c>
      <c r="F11" s="7">
        <f>F12+F13+F14+F16</f>
        <v>1550733.7999999998</v>
      </c>
      <c r="G11" s="7">
        <f>G12+G13+G14+G16</f>
        <v>1474120.5</v>
      </c>
      <c r="H11" s="7">
        <f>H12+H13+H14+H16</f>
        <v>293551.10000000003</v>
      </c>
      <c r="I11" s="7">
        <f>I12+I13+I14+I16</f>
        <v>275560.2</v>
      </c>
      <c r="J11" s="7">
        <f>I11/F11*100</f>
        <v>17.769664916054584</v>
      </c>
      <c r="K11" s="7">
        <f>(I12+I13+I14)/G11*100</f>
        <v>17.307235059820414</v>
      </c>
      <c r="L11" s="7">
        <f t="shared" si="0"/>
        <v>93.8712885082018</v>
      </c>
      <c r="M11" s="24" t="s">
        <v>100</v>
      </c>
      <c r="N11" s="24" t="s">
        <v>101</v>
      </c>
      <c r="O11" s="13">
        <f>P11+Q11+R11</f>
        <v>6</v>
      </c>
      <c r="P11" s="13">
        <v>2</v>
      </c>
      <c r="Q11" s="13">
        <v>3</v>
      </c>
      <c r="R11" s="13">
        <v>1</v>
      </c>
      <c r="S11" s="14">
        <f>(66.5+74.5+62.8+100+0+100)/6</f>
        <v>67.3</v>
      </c>
      <c r="T11" s="13"/>
      <c r="U11" s="13"/>
      <c r="V11" s="13"/>
      <c r="W11" s="13"/>
      <c r="X11" s="13"/>
      <c r="Y11" s="13"/>
      <c r="Z11" s="13"/>
    </row>
    <row r="12" spans="1:26" ht="128.25" customHeight="1">
      <c r="A12" s="30"/>
      <c r="B12" s="26"/>
      <c r="C12" s="26"/>
      <c r="D12" s="26"/>
      <c r="E12" s="1" t="s">
        <v>26</v>
      </c>
      <c r="F12" s="7"/>
      <c r="G12" s="7"/>
      <c r="H12" s="7"/>
      <c r="I12" s="7"/>
      <c r="J12" s="7"/>
      <c r="K12" s="7"/>
      <c r="L12" s="7"/>
      <c r="M12" s="24"/>
      <c r="N12" s="24"/>
      <c r="O12" s="13"/>
      <c r="P12" s="13"/>
      <c r="Q12" s="13"/>
      <c r="R12" s="13"/>
      <c r="S12" s="14"/>
      <c r="T12" s="13"/>
      <c r="U12" s="13"/>
      <c r="V12" s="13"/>
      <c r="W12" s="13"/>
      <c r="X12" s="13"/>
      <c r="Y12" s="13"/>
      <c r="Z12" s="13"/>
    </row>
    <row r="13" spans="1:26" ht="93" customHeight="1">
      <c r="A13" s="30"/>
      <c r="B13" s="26"/>
      <c r="C13" s="26"/>
      <c r="D13" s="26"/>
      <c r="E13" s="1" t="s">
        <v>16</v>
      </c>
      <c r="F13" s="7">
        <v>1113739</v>
      </c>
      <c r="G13" s="7">
        <v>1113789</v>
      </c>
      <c r="H13" s="7">
        <v>180823.3</v>
      </c>
      <c r="I13" s="7">
        <v>162832.4</v>
      </c>
      <c r="J13" s="7">
        <f>I13/F13*100</f>
        <v>14.620337439920842</v>
      </c>
      <c r="K13" s="7">
        <f>I13/G13*100</f>
        <v>14.619681106565066</v>
      </c>
      <c r="L13" s="7">
        <f>I13/H13*100</f>
        <v>90.05056317410423</v>
      </c>
      <c r="M13" s="24"/>
      <c r="N13" s="24"/>
      <c r="O13" s="13"/>
      <c r="P13" s="13"/>
      <c r="Q13" s="13"/>
      <c r="R13" s="13"/>
      <c r="S13" s="14"/>
      <c r="T13" s="13"/>
      <c r="U13" s="13"/>
      <c r="V13" s="13"/>
      <c r="W13" s="13"/>
      <c r="X13" s="13"/>
      <c r="Y13" s="13"/>
      <c r="Z13" s="13"/>
    </row>
    <row r="14" spans="1:26" ht="111.75" customHeight="1">
      <c r="A14" s="30"/>
      <c r="B14" s="26"/>
      <c r="C14" s="26"/>
      <c r="D14" s="26"/>
      <c r="E14" s="1" t="s">
        <v>27</v>
      </c>
      <c r="F14" s="7">
        <v>362660.4</v>
      </c>
      <c r="G14" s="7">
        <v>360331.5</v>
      </c>
      <c r="H14" s="7">
        <f>I14</f>
        <v>92297.1</v>
      </c>
      <c r="I14" s="7">
        <v>92297.1</v>
      </c>
      <c r="J14" s="7">
        <f>I14/F14*100</f>
        <v>25.450007775869654</v>
      </c>
      <c r="K14" s="7">
        <f>I14/G14*100</f>
        <v>25.61449665100054</v>
      </c>
      <c r="L14" s="7">
        <f>I14/H14*100</f>
        <v>100</v>
      </c>
      <c r="M14" s="24"/>
      <c r="N14" s="24"/>
      <c r="O14" s="13"/>
      <c r="P14" s="13"/>
      <c r="Q14" s="13"/>
      <c r="R14" s="13"/>
      <c r="S14" s="14"/>
      <c r="T14" s="13"/>
      <c r="U14" s="13"/>
      <c r="V14" s="13"/>
      <c r="W14" s="13"/>
      <c r="X14" s="13"/>
      <c r="Y14" s="13"/>
      <c r="Z14" s="13"/>
    </row>
    <row r="15" spans="1:26" ht="116.25" customHeight="1">
      <c r="A15" s="30"/>
      <c r="B15" s="26"/>
      <c r="C15" s="26"/>
      <c r="D15" s="26"/>
      <c r="E15" s="1" t="s">
        <v>31</v>
      </c>
      <c r="F15" s="7"/>
      <c r="G15" s="7"/>
      <c r="H15" s="7"/>
      <c r="I15" s="7"/>
      <c r="J15" s="7"/>
      <c r="K15" s="7" t="s">
        <v>11</v>
      </c>
      <c r="L15" s="7" t="e">
        <f>I15/H15*100</f>
        <v>#DIV/0!</v>
      </c>
      <c r="M15" s="18" t="s">
        <v>129</v>
      </c>
      <c r="N15" s="24"/>
      <c r="O15" s="13"/>
      <c r="P15" s="13"/>
      <c r="Q15" s="13"/>
      <c r="R15" s="13"/>
      <c r="S15" s="14"/>
      <c r="T15" s="13"/>
      <c r="U15" s="13"/>
      <c r="V15" s="13"/>
      <c r="W15" s="13"/>
      <c r="X15" s="13"/>
      <c r="Y15" s="13"/>
      <c r="Z15" s="13"/>
    </row>
    <row r="16" spans="1:26" ht="199.5" customHeight="1">
      <c r="A16" s="17"/>
      <c r="B16" s="18"/>
      <c r="C16" s="18"/>
      <c r="D16" s="18"/>
      <c r="E16" s="1" t="s">
        <v>28</v>
      </c>
      <c r="F16" s="7">
        <v>74334.4</v>
      </c>
      <c r="G16" s="7"/>
      <c r="H16" s="7">
        <f>I16</f>
        <v>20430.7</v>
      </c>
      <c r="I16" s="7">
        <v>20430.7</v>
      </c>
      <c r="J16" s="7">
        <f>I16/F16*100</f>
        <v>27.484852235304253</v>
      </c>
      <c r="K16" s="7" t="s">
        <v>11</v>
      </c>
      <c r="L16" s="7">
        <f>I16/H16*100</f>
        <v>100</v>
      </c>
      <c r="M16" s="18" t="s">
        <v>130</v>
      </c>
      <c r="N16" s="17"/>
      <c r="O16" s="13"/>
      <c r="P16" s="13"/>
      <c r="Q16" s="13"/>
      <c r="R16" s="13"/>
      <c r="S16" s="14"/>
      <c r="T16" s="13"/>
      <c r="U16" s="13"/>
      <c r="V16" s="13"/>
      <c r="W16" s="13"/>
      <c r="X16" s="13"/>
      <c r="Y16" s="13"/>
      <c r="Z16" s="13"/>
    </row>
    <row r="17" spans="1:26" ht="121.5" customHeight="1">
      <c r="A17" s="30">
        <v>2</v>
      </c>
      <c r="B17" s="24" t="s">
        <v>43</v>
      </c>
      <c r="C17" s="26" t="s">
        <v>40</v>
      </c>
      <c r="D17" s="26" t="s">
        <v>42</v>
      </c>
      <c r="E17" s="1" t="s">
        <v>25</v>
      </c>
      <c r="F17" s="7">
        <f>F18+F19+F20+F22</f>
        <v>74892.29999999999</v>
      </c>
      <c r="G17" s="7">
        <f>G18+G19+G20+G22</f>
        <v>73140.4</v>
      </c>
      <c r="H17" s="7">
        <f>H18+H19+H20+H22</f>
        <v>24945.4</v>
      </c>
      <c r="I17" s="7">
        <f>I18+I19+I20+I22</f>
        <v>9152.6</v>
      </c>
      <c r="J17" s="7">
        <f>I17/F17*100</f>
        <v>12.221016045708307</v>
      </c>
      <c r="K17" s="7">
        <f>(I19+I20)/G17*100</f>
        <v>12.513740695976509</v>
      </c>
      <c r="L17" s="7">
        <f>I17/H17*100</f>
        <v>36.690532122154785</v>
      </c>
      <c r="M17" s="24" t="s">
        <v>103</v>
      </c>
      <c r="N17" s="24" t="s">
        <v>104</v>
      </c>
      <c r="O17" s="13">
        <f>R17+Q17+P17</f>
        <v>13</v>
      </c>
      <c r="P17" s="13">
        <v>2</v>
      </c>
      <c r="Q17" s="13">
        <v>4</v>
      </c>
      <c r="R17" s="13">
        <v>7</v>
      </c>
      <c r="S17" s="14">
        <f>(0+21.1+95.4+100+0+0+95.7+87.7+41.2+0+85.9+20+37)/13</f>
        <v>44.92307692307692</v>
      </c>
      <c r="T17" s="13"/>
      <c r="U17" s="13"/>
      <c r="V17" s="13"/>
      <c r="W17" s="13"/>
      <c r="X17" s="13"/>
      <c r="Y17" s="13"/>
      <c r="Z17" s="13"/>
    </row>
    <row r="18" spans="1:26" ht="84.75" customHeight="1">
      <c r="A18" s="30"/>
      <c r="B18" s="24"/>
      <c r="C18" s="26"/>
      <c r="D18" s="26"/>
      <c r="E18" s="1" t="s">
        <v>26</v>
      </c>
      <c r="F18" s="7"/>
      <c r="G18" s="7"/>
      <c r="H18" s="7"/>
      <c r="I18" s="7"/>
      <c r="J18" s="7"/>
      <c r="K18" s="7"/>
      <c r="L18" s="7"/>
      <c r="M18" s="25"/>
      <c r="N18" s="25"/>
      <c r="O18" s="13"/>
      <c r="P18" s="13"/>
      <c r="Q18" s="13"/>
      <c r="R18" s="13"/>
      <c r="S18" s="14"/>
      <c r="T18" s="13"/>
      <c r="U18" s="13"/>
      <c r="V18" s="13"/>
      <c r="W18" s="13"/>
      <c r="X18" s="13"/>
      <c r="Y18" s="13"/>
      <c r="Z18" s="13"/>
    </row>
    <row r="19" spans="1:26" ht="107.25" customHeight="1">
      <c r="A19" s="30"/>
      <c r="B19" s="24"/>
      <c r="C19" s="26"/>
      <c r="D19" s="26"/>
      <c r="E19" s="1" t="s">
        <v>16</v>
      </c>
      <c r="F19" s="7">
        <v>63459.4</v>
      </c>
      <c r="G19" s="7">
        <v>63459.4</v>
      </c>
      <c r="H19" s="7">
        <v>23834</v>
      </c>
      <c r="I19" s="7">
        <v>8041.2</v>
      </c>
      <c r="J19" s="7">
        <f>I19/F19*100</f>
        <v>12.67140880626038</v>
      </c>
      <c r="K19" s="7">
        <f>I19/G19*100</f>
        <v>12.67140880626038</v>
      </c>
      <c r="L19" s="7">
        <f>I19/H19*100</f>
        <v>33.738356969035834</v>
      </c>
      <c r="M19" s="25"/>
      <c r="N19" s="25"/>
      <c r="O19" s="13"/>
      <c r="P19" s="13"/>
      <c r="Q19" s="13"/>
      <c r="R19" s="13"/>
      <c r="S19" s="14"/>
      <c r="T19" s="13"/>
      <c r="U19" s="13"/>
      <c r="V19" s="13"/>
      <c r="W19" s="13"/>
      <c r="X19" s="13"/>
      <c r="Y19" s="13"/>
      <c r="Z19" s="13"/>
    </row>
    <row r="20" spans="1:26" ht="159" customHeight="1">
      <c r="A20" s="30"/>
      <c r="B20" s="24"/>
      <c r="C20" s="26"/>
      <c r="D20" s="26"/>
      <c r="E20" s="1" t="s">
        <v>27</v>
      </c>
      <c r="F20" s="7">
        <v>9773.5</v>
      </c>
      <c r="G20" s="7">
        <v>9681</v>
      </c>
      <c r="H20" s="7">
        <f>I20</f>
        <v>1111.4</v>
      </c>
      <c r="I20" s="7">
        <v>1111.4</v>
      </c>
      <c r="J20" s="7">
        <f>I20/F20*100</f>
        <v>11.371565969202436</v>
      </c>
      <c r="K20" s="7">
        <f>I20/G20*100</f>
        <v>11.48021898564198</v>
      </c>
      <c r="L20" s="7">
        <f>I20/H20*100</f>
        <v>100</v>
      </c>
      <c r="M20" s="25"/>
      <c r="N20" s="25"/>
      <c r="O20" s="13"/>
      <c r="P20" s="13"/>
      <c r="Q20" s="13"/>
      <c r="R20" s="13"/>
      <c r="S20" s="14"/>
      <c r="T20" s="13"/>
      <c r="U20" s="13"/>
      <c r="V20" s="13"/>
      <c r="W20" s="13"/>
      <c r="X20" s="13"/>
      <c r="Y20" s="13"/>
      <c r="Z20" s="13"/>
    </row>
    <row r="21" spans="1:26" ht="135" customHeight="1">
      <c r="A21" s="30"/>
      <c r="B21" s="24"/>
      <c r="C21" s="26"/>
      <c r="D21" s="26"/>
      <c r="E21" s="1" t="s">
        <v>31</v>
      </c>
      <c r="F21" s="7" t="s">
        <v>11</v>
      </c>
      <c r="G21" s="7" t="s">
        <v>11</v>
      </c>
      <c r="H21" s="7" t="s">
        <v>11</v>
      </c>
      <c r="I21" s="7" t="s">
        <v>11</v>
      </c>
      <c r="J21" s="7" t="s">
        <v>11</v>
      </c>
      <c r="K21" s="7" t="s">
        <v>11</v>
      </c>
      <c r="L21" s="7" t="e">
        <f>I21/H21*100</f>
        <v>#VALUE!</v>
      </c>
      <c r="M21" s="25"/>
      <c r="N21" s="25"/>
      <c r="O21" s="13"/>
      <c r="P21" s="13"/>
      <c r="Q21" s="13"/>
      <c r="R21" s="13"/>
      <c r="S21" s="14"/>
      <c r="T21" s="13"/>
      <c r="U21" s="13"/>
      <c r="V21" s="13"/>
      <c r="W21" s="13"/>
      <c r="X21" s="13"/>
      <c r="Y21" s="13"/>
      <c r="Z21" s="13"/>
    </row>
    <row r="22" spans="1:26" ht="162.75" customHeight="1">
      <c r="A22" s="30"/>
      <c r="B22" s="24"/>
      <c r="C22" s="26"/>
      <c r="D22" s="26"/>
      <c r="E22" s="1" t="s">
        <v>28</v>
      </c>
      <c r="F22" s="7">
        <v>1659.4</v>
      </c>
      <c r="G22" s="7">
        <v>0</v>
      </c>
      <c r="H22" s="7">
        <f>I22</f>
        <v>0</v>
      </c>
      <c r="I22" s="7">
        <v>0</v>
      </c>
      <c r="J22" s="7">
        <f>I22/F22*100</f>
        <v>0</v>
      </c>
      <c r="K22" s="7" t="s">
        <v>11</v>
      </c>
      <c r="L22" s="7" t="e">
        <f>I22/H22*100</f>
        <v>#DIV/0!</v>
      </c>
      <c r="M22" s="25"/>
      <c r="N22" s="25"/>
      <c r="O22" s="13"/>
      <c r="P22" s="13"/>
      <c r="Q22" s="13"/>
      <c r="R22" s="13"/>
      <c r="S22" s="14"/>
      <c r="T22" s="13"/>
      <c r="U22" s="13"/>
      <c r="V22" s="13"/>
      <c r="W22" s="13"/>
      <c r="X22" s="13"/>
      <c r="Y22" s="13"/>
      <c r="Z22" s="13"/>
    </row>
    <row r="23" spans="1:26" ht="39" customHeight="1">
      <c r="A23" s="30">
        <v>3</v>
      </c>
      <c r="B23" s="24" t="s">
        <v>44</v>
      </c>
      <c r="C23" s="26" t="s">
        <v>83</v>
      </c>
      <c r="D23" s="26" t="s">
        <v>42</v>
      </c>
      <c r="E23" s="1" t="s">
        <v>25</v>
      </c>
      <c r="F23" s="7">
        <f>F24+F25+F26+F27+F28</f>
        <v>1300</v>
      </c>
      <c r="G23" s="7">
        <f>G24+G25+G26+G27+G28</f>
        <v>1235</v>
      </c>
      <c r="H23" s="7" t="s">
        <v>11</v>
      </c>
      <c r="I23" s="7" t="s">
        <v>11</v>
      </c>
      <c r="J23" s="7"/>
      <c r="K23" s="7"/>
      <c r="L23" s="7" t="e">
        <f>I23/H23*100</f>
        <v>#VALUE!</v>
      </c>
      <c r="M23" s="24" t="s">
        <v>121</v>
      </c>
      <c r="N23" s="24" t="s">
        <v>111</v>
      </c>
      <c r="O23" s="13">
        <f>P23+Q23+R23</f>
        <v>3</v>
      </c>
      <c r="P23" s="13">
        <v>0</v>
      </c>
      <c r="Q23" s="13">
        <v>2</v>
      </c>
      <c r="R23" s="13">
        <v>1</v>
      </c>
      <c r="S23" s="14">
        <f>(99.1+0+78.9)/3</f>
        <v>59.333333333333336</v>
      </c>
      <c r="T23" s="13"/>
      <c r="U23" s="13"/>
      <c r="V23" s="13"/>
      <c r="W23" s="13"/>
      <c r="X23" s="13"/>
      <c r="Y23" s="13"/>
      <c r="Z23" s="13"/>
    </row>
    <row r="24" spans="1:26" ht="30.75">
      <c r="A24" s="30"/>
      <c r="B24" s="24"/>
      <c r="C24" s="26"/>
      <c r="D24" s="26"/>
      <c r="E24" s="1" t="s">
        <v>26</v>
      </c>
      <c r="F24" s="7"/>
      <c r="G24" s="7"/>
      <c r="H24" s="7" t="s">
        <v>11</v>
      </c>
      <c r="I24" s="7" t="s">
        <v>11</v>
      </c>
      <c r="J24" s="7" t="s">
        <v>11</v>
      </c>
      <c r="K24" s="7" t="s">
        <v>11</v>
      </c>
      <c r="L24" s="7"/>
      <c r="M24" s="25"/>
      <c r="N24" s="25"/>
      <c r="O24" s="13"/>
      <c r="P24" s="13"/>
      <c r="Q24" s="13"/>
      <c r="R24" s="13"/>
      <c r="S24" s="14"/>
      <c r="T24" s="13"/>
      <c r="U24" s="13"/>
      <c r="V24" s="13"/>
      <c r="W24" s="13"/>
      <c r="X24" s="13"/>
      <c r="Y24" s="13"/>
      <c r="Z24" s="13"/>
    </row>
    <row r="25" spans="1:26" ht="46.5">
      <c r="A25" s="30"/>
      <c r="B25" s="24"/>
      <c r="C25" s="26"/>
      <c r="D25" s="26"/>
      <c r="E25" s="1" t="s">
        <v>16</v>
      </c>
      <c r="F25" s="7"/>
      <c r="G25" s="7"/>
      <c r="H25" s="7" t="s">
        <v>11</v>
      </c>
      <c r="I25" s="7" t="s">
        <v>11</v>
      </c>
      <c r="J25" s="7" t="s">
        <v>11</v>
      </c>
      <c r="K25" s="7" t="s">
        <v>11</v>
      </c>
      <c r="L25" s="7" t="e">
        <f>I25/H25*100</f>
        <v>#VALUE!</v>
      </c>
      <c r="M25" s="25"/>
      <c r="N25" s="25"/>
      <c r="O25" s="13"/>
      <c r="P25" s="13"/>
      <c r="Q25" s="13"/>
      <c r="R25" s="13"/>
      <c r="S25" s="14"/>
      <c r="T25" s="13"/>
      <c r="U25" s="13"/>
      <c r="V25" s="13"/>
      <c r="W25" s="13"/>
      <c r="X25" s="13"/>
      <c r="Y25" s="13"/>
      <c r="Z25" s="13"/>
    </row>
    <row r="26" spans="1:26" ht="53.25" customHeight="1">
      <c r="A26" s="30"/>
      <c r="B26" s="24"/>
      <c r="C26" s="26"/>
      <c r="D26" s="26"/>
      <c r="E26" s="1" t="s">
        <v>27</v>
      </c>
      <c r="F26" s="7">
        <v>1300</v>
      </c>
      <c r="G26" s="7">
        <v>1235</v>
      </c>
      <c r="H26" s="7" t="s">
        <v>11</v>
      </c>
      <c r="I26" s="7"/>
      <c r="J26" s="7"/>
      <c r="K26" s="7"/>
      <c r="L26" s="7" t="e">
        <f>I26/H26*100</f>
        <v>#VALUE!</v>
      </c>
      <c r="M26" s="25"/>
      <c r="N26" s="25"/>
      <c r="O26" s="13"/>
      <c r="P26" s="13"/>
      <c r="Q26" s="13"/>
      <c r="R26" s="13"/>
      <c r="S26" s="14"/>
      <c r="T26" s="13"/>
      <c r="U26" s="13"/>
      <c r="V26" s="13"/>
      <c r="W26" s="13"/>
      <c r="X26" s="13"/>
      <c r="Y26" s="13"/>
      <c r="Z26" s="13"/>
    </row>
    <row r="27" spans="1:26" ht="62.25">
      <c r="A27" s="30"/>
      <c r="B27" s="24"/>
      <c r="C27" s="26"/>
      <c r="D27" s="26"/>
      <c r="E27" s="1" t="s">
        <v>31</v>
      </c>
      <c r="F27" s="7"/>
      <c r="G27" s="7"/>
      <c r="H27" s="7" t="s">
        <v>11</v>
      </c>
      <c r="I27" s="7" t="s">
        <v>11</v>
      </c>
      <c r="J27" s="7" t="s">
        <v>11</v>
      </c>
      <c r="K27" s="7" t="s">
        <v>11</v>
      </c>
      <c r="L27" s="7" t="e">
        <f>I27/H27*100</f>
        <v>#VALUE!</v>
      </c>
      <c r="M27" s="25"/>
      <c r="N27" s="25"/>
      <c r="O27" s="13"/>
      <c r="P27" s="13"/>
      <c r="Q27" s="13"/>
      <c r="R27" s="13"/>
      <c r="S27" s="14"/>
      <c r="T27" s="13"/>
      <c r="U27" s="13"/>
      <c r="V27" s="13"/>
      <c r="W27" s="13"/>
      <c r="X27" s="13"/>
      <c r="Y27" s="13"/>
      <c r="Z27" s="13"/>
    </row>
    <row r="28" spans="1:26" ht="80.25" customHeight="1">
      <c r="A28" s="30"/>
      <c r="B28" s="24"/>
      <c r="C28" s="26"/>
      <c r="D28" s="26"/>
      <c r="E28" s="1" t="s">
        <v>28</v>
      </c>
      <c r="F28" s="7"/>
      <c r="G28" s="7"/>
      <c r="H28" s="7" t="s">
        <v>11</v>
      </c>
      <c r="I28" s="7" t="s">
        <v>11</v>
      </c>
      <c r="J28" s="7" t="s">
        <v>11</v>
      </c>
      <c r="K28" s="7" t="s">
        <v>11</v>
      </c>
      <c r="L28" s="7" t="e">
        <f>I28/H28*100</f>
        <v>#VALUE!</v>
      </c>
      <c r="M28" s="25"/>
      <c r="N28" s="25"/>
      <c r="O28" s="13"/>
      <c r="P28" s="13"/>
      <c r="Q28" s="13"/>
      <c r="R28" s="13"/>
      <c r="S28" s="14"/>
      <c r="T28" s="13"/>
      <c r="U28" s="13"/>
      <c r="V28" s="13"/>
      <c r="W28" s="13"/>
      <c r="X28" s="13"/>
      <c r="Y28" s="13"/>
      <c r="Z28" s="13"/>
    </row>
    <row r="29" spans="1:26" ht="81.75" customHeight="1">
      <c r="A29" s="30">
        <v>4</v>
      </c>
      <c r="B29" s="24" t="s">
        <v>47</v>
      </c>
      <c r="C29" s="26" t="s">
        <v>45</v>
      </c>
      <c r="D29" s="26" t="s">
        <v>46</v>
      </c>
      <c r="E29" s="1" t="s">
        <v>25</v>
      </c>
      <c r="F29" s="7">
        <f>F30+F31+F32+F34</f>
        <v>151978.69999999998</v>
      </c>
      <c r="G29" s="7">
        <f>G30+G31+G32+G34</f>
        <v>159839.69999999998</v>
      </c>
      <c r="H29" s="7">
        <f>H30+H31+H32+H34</f>
        <v>40335.1</v>
      </c>
      <c r="I29" s="7">
        <f>I30+I31+I32+I34</f>
        <v>40285.1</v>
      </c>
      <c r="J29" s="7">
        <f>I29/F29*100</f>
        <v>26.50706974069393</v>
      </c>
      <c r="K29" s="7">
        <f>(I30+I31+I32)/G29*100</f>
        <v>23.62129058050034</v>
      </c>
      <c r="L29" s="7">
        <f>I29/H29*100</f>
        <v>99.87603848757038</v>
      </c>
      <c r="M29" s="24" t="s">
        <v>122</v>
      </c>
      <c r="N29" s="24" t="s">
        <v>6</v>
      </c>
      <c r="O29" s="13"/>
      <c r="P29" s="13"/>
      <c r="Q29" s="13"/>
      <c r="R29" s="13"/>
      <c r="S29" s="14"/>
      <c r="T29" s="13"/>
      <c r="U29" s="13"/>
      <c r="V29" s="13"/>
      <c r="W29" s="13"/>
      <c r="X29" s="13"/>
      <c r="Y29" s="13"/>
      <c r="Z29" s="13"/>
    </row>
    <row r="30" spans="1:26" ht="69" customHeight="1">
      <c r="A30" s="30"/>
      <c r="B30" s="24"/>
      <c r="C30" s="26"/>
      <c r="D30" s="26"/>
      <c r="E30" s="1" t="s">
        <v>26</v>
      </c>
      <c r="F30" s="7"/>
      <c r="G30" s="7"/>
      <c r="H30" s="7"/>
      <c r="I30" s="7"/>
      <c r="J30" s="7"/>
      <c r="K30" s="7"/>
      <c r="L30" s="7"/>
      <c r="M30" s="25"/>
      <c r="N30" s="25"/>
      <c r="O30" s="13">
        <f>P30+Q30+R30</f>
        <v>8</v>
      </c>
      <c r="P30" s="13">
        <v>1</v>
      </c>
      <c r="Q30" s="13">
        <v>4</v>
      </c>
      <c r="R30" s="13">
        <v>3</v>
      </c>
      <c r="S30" s="14">
        <f>(100+98.6+91.1+61.5+78.5+29.4+14.3+8.3)/8</f>
        <v>60.2125</v>
      </c>
      <c r="T30" s="13"/>
      <c r="U30" s="13"/>
      <c r="V30" s="13"/>
      <c r="W30" s="13"/>
      <c r="X30" s="13"/>
      <c r="Y30" s="13"/>
      <c r="Z30" s="13"/>
    </row>
    <row r="31" spans="1:26" ht="84" customHeight="1">
      <c r="A31" s="30"/>
      <c r="B31" s="24"/>
      <c r="C31" s="26"/>
      <c r="D31" s="26"/>
      <c r="E31" s="1" t="s">
        <v>16</v>
      </c>
      <c r="F31" s="7">
        <v>11833.3</v>
      </c>
      <c r="G31" s="7">
        <v>11833.3</v>
      </c>
      <c r="H31" s="7">
        <v>2490</v>
      </c>
      <c r="I31" s="7">
        <v>2440</v>
      </c>
      <c r="J31" s="7">
        <f>I31/F31*100</f>
        <v>20.619776393736323</v>
      </c>
      <c r="K31" s="7">
        <f>I31/G31*100</f>
        <v>20.619776393736323</v>
      </c>
      <c r="L31" s="7">
        <f>I31/H31*100</f>
        <v>97.99196787148594</v>
      </c>
      <c r="M31" s="25"/>
      <c r="N31" s="25"/>
      <c r="O31" s="13"/>
      <c r="P31" s="13"/>
      <c r="Q31" s="13"/>
      <c r="R31" s="13"/>
      <c r="S31" s="14"/>
      <c r="T31" s="13"/>
      <c r="U31" s="13"/>
      <c r="V31" s="13"/>
      <c r="W31" s="13"/>
      <c r="X31" s="13"/>
      <c r="Y31" s="13"/>
      <c r="Z31" s="13"/>
    </row>
    <row r="32" spans="1:26" ht="92.25" customHeight="1">
      <c r="A32" s="30"/>
      <c r="B32" s="24"/>
      <c r="C32" s="26"/>
      <c r="D32" s="26"/>
      <c r="E32" s="1" t="s">
        <v>27</v>
      </c>
      <c r="F32" s="7">
        <v>134342.6</v>
      </c>
      <c r="G32" s="7">
        <v>148006.4</v>
      </c>
      <c r="H32" s="7">
        <f>I32</f>
        <v>35316.2</v>
      </c>
      <c r="I32" s="7">
        <v>35316.2</v>
      </c>
      <c r="J32" s="7">
        <f>I32/F32*100</f>
        <v>26.288161759561003</v>
      </c>
      <c r="K32" s="7">
        <f>I32/G32*100</f>
        <v>23.86126545879097</v>
      </c>
      <c r="L32" s="7">
        <f>I32/H32*100</f>
        <v>100</v>
      </c>
      <c r="M32" s="25"/>
      <c r="N32" s="25"/>
      <c r="O32" s="13"/>
      <c r="P32" s="13"/>
      <c r="Q32" s="13"/>
      <c r="R32" s="13"/>
      <c r="S32" s="14"/>
      <c r="T32" s="13"/>
      <c r="U32" s="13"/>
      <c r="V32" s="13"/>
      <c r="W32" s="13"/>
      <c r="X32" s="13"/>
      <c r="Y32" s="13"/>
      <c r="Z32" s="13"/>
    </row>
    <row r="33" spans="1:26" ht="92.25" customHeight="1">
      <c r="A33" s="30"/>
      <c r="B33" s="24"/>
      <c r="C33" s="26"/>
      <c r="D33" s="26"/>
      <c r="E33" s="1" t="s">
        <v>31</v>
      </c>
      <c r="F33" s="7"/>
      <c r="G33" s="7">
        <v>7670.2</v>
      </c>
      <c r="H33" s="7" t="s">
        <v>11</v>
      </c>
      <c r="I33" s="7"/>
      <c r="J33" s="7" t="s">
        <v>11</v>
      </c>
      <c r="K33" s="7" t="s">
        <v>11</v>
      </c>
      <c r="L33" s="7" t="e">
        <f>I33/H33*100</f>
        <v>#VALUE!</v>
      </c>
      <c r="M33" s="25"/>
      <c r="N33" s="25"/>
      <c r="O33" s="13"/>
      <c r="P33" s="13"/>
      <c r="Q33" s="13"/>
      <c r="R33" s="13"/>
      <c r="S33" s="14"/>
      <c r="T33" s="13"/>
      <c r="U33" s="13"/>
      <c r="V33" s="13"/>
      <c r="W33" s="13"/>
      <c r="X33" s="13"/>
      <c r="Y33" s="13"/>
      <c r="Z33" s="13"/>
    </row>
    <row r="34" spans="1:26" ht="183" customHeight="1">
      <c r="A34" s="30"/>
      <c r="B34" s="24"/>
      <c r="C34" s="26"/>
      <c r="D34" s="26"/>
      <c r="E34" s="1" t="s">
        <v>28</v>
      </c>
      <c r="F34" s="7">
        <v>5802.8</v>
      </c>
      <c r="G34" s="7"/>
      <c r="H34" s="7">
        <f>I34</f>
        <v>2528.9</v>
      </c>
      <c r="I34" s="7">
        <v>2528.9</v>
      </c>
      <c r="J34" s="7">
        <f>I34/F34*100</f>
        <v>43.58068518646171</v>
      </c>
      <c r="K34" s="7" t="s">
        <v>11</v>
      </c>
      <c r="L34" s="7">
        <f>I34/H34*100</f>
        <v>100</v>
      </c>
      <c r="M34" s="25"/>
      <c r="N34" s="25"/>
      <c r="O34" s="13"/>
      <c r="P34" s="13"/>
      <c r="Q34" s="13"/>
      <c r="R34" s="13"/>
      <c r="S34" s="14"/>
      <c r="T34" s="13"/>
      <c r="U34" s="13"/>
      <c r="V34" s="13"/>
      <c r="W34" s="13"/>
      <c r="X34" s="13"/>
      <c r="Y34" s="13"/>
      <c r="Z34" s="13"/>
    </row>
    <row r="35" spans="1:26" ht="109.5" customHeight="1">
      <c r="A35" s="30">
        <v>5</v>
      </c>
      <c r="B35" s="24" t="s">
        <v>50</v>
      </c>
      <c r="C35" s="26" t="s">
        <v>48</v>
      </c>
      <c r="D35" s="26" t="s">
        <v>49</v>
      </c>
      <c r="E35" s="1" t="s">
        <v>25</v>
      </c>
      <c r="F35" s="7">
        <f>F36+F37+F38+F40</f>
        <v>87142.8</v>
      </c>
      <c r="G35" s="7">
        <f>G36+G37+G38+G40</f>
        <v>157883.6</v>
      </c>
      <c r="H35" s="7">
        <f>H36+H37+H38+H40</f>
        <v>22545.9</v>
      </c>
      <c r="I35" s="7">
        <f>I36+I37+I38+I40</f>
        <v>22545.9</v>
      </c>
      <c r="J35" s="7">
        <f>I35/F35*100</f>
        <v>25.87236122777786</v>
      </c>
      <c r="K35" s="7">
        <f>(I36+I37+I38)/G35*100</f>
        <v>14.280077221446685</v>
      </c>
      <c r="L35" s="7">
        <f>I35/H35*100</f>
        <v>100</v>
      </c>
      <c r="M35" s="24" t="s">
        <v>110</v>
      </c>
      <c r="N35" s="31" t="s">
        <v>115</v>
      </c>
      <c r="O35" s="13">
        <f>P35+Q35+R35</f>
        <v>12</v>
      </c>
      <c r="P35" s="13">
        <v>3</v>
      </c>
      <c r="Q35" s="13">
        <v>2</v>
      </c>
      <c r="R35" s="13">
        <v>7</v>
      </c>
      <c r="S35" s="14">
        <f>(35+66.7+200+114.6+83.4)/12</f>
        <v>41.64166666666666</v>
      </c>
      <c r="T35" s="13"/>
      <c r="U35" s="13"/>
      <c r="V35" s="13"/>
      <c r="W35" s="13"/>
      <c r="X35" s="13"/>
      <c r="Y35" s="13"/>
      <c r="Z35" s="13"/>
    </row>
    <row r="36" spans="1:26" ht="67.5" customHeight="1">
      <c r="A36" s="30"/>
      <c r="B36" s="24"/>
      <c r="C36" s="26"/>
      <c r="D36" s="26"/>
      <c r="E36" s="1" t="s">
        <v>26</v>
      </c>
      <c r="F36" s="7"/>
      <c r="G36" s="7"/>
      <c r="H36" s="7"/>
      <c r="I36" s="7"/>
      <c r="J36" s="7"/>
      <c r="K36" s="7"/>
      <c r="L36" s="7"/>
      <c r="M36" s="25"/>
      <c r="N36" s="32"/>
      <c r="O36" s="13"/>
      <c r="P36" s="13"/>
      <c r="Q36" s="13"/>
      <c r="R36" s="13"/>
      <c r="S36" s="14"/>
      <c r="T36" s="13"/>
      <c r="U36" s="13"/>
      <c r="V36" s="13"/>
      <c r="W36" s="13"/>
      <c r="X36" s="13"/>
      <c r="Y36" s="13"/>
      <c r="Z36" s="13"/>
    </row>
    <row r="37" spans="1:26" ht="78" customHeight="1">
      <c r="A37" s="30"/>
      <c r="B37" s="24"/>
      <c r="C37" s="26"/>
      <c r="D37" s="26"/>
      <c r="E37" s="1" t="s">
        <v>16</v>
      </c>
      <c r="F37" s="7">
        <v>465</v>
      </c>
      <c r="G37" s="7">
        <v>530</v>
      </c>
      <c r="H37" s="7"/>
      <c r="I37" s="7"/>
      <c r="J37" s="7">
        <f>I37/F37*100</f>
        <v>0</v>
      </c>
      <c r="K37" s="7">
        <f>I37/G37*100</f>
        <v>0</v>
      </c>
      <c r="L37" s="7" t="e">
        <f>I37/H37*100</f>
        <v>#DIV/0!</v>
      </c>
      <c r="M37" s="25"/>
      <c r="N37" s="32"/>
      <c r="O37" s="13"/>
      <c r="P37" s="13"/>
      <c r="Q37" s="13"/>
      <c r="R37" s="13"/>
      <c r="S37" s="14"/>
      <c r="T37" s="13"/>
      <c r="U37" s="13"/>
      <c r="V37" s="13"/>
      <c r="W37" s="13"/>
      <c r="X37" s="13"/>
      <c r="Y37" s="13"/>
      <c r="Z37" s="13"/>
    </row>
    <row r="38" spans="1:26" ht="70.5" customHeight="1">
      <c r="A38" s="30"/>
      <c r="B38" s="24"/>
      <c r="C38" s="26"/>
      <c r="D38" s="26"/>
      <c r="E38" s="1" t="s">
        <v>27</v>
      </c>
      <c r="F38" s="7">
        <v>84261.6</v>
      </c>
      <c r="G38" s="7">
        <v>157353.6</v>
      </c>
      <c r="H38" s="7">
        <f>I38</f>
        <v>22545.9</v>
      </c>
      <c r="I38" s="7">
        <v>22545.9</v>
      </c>
      <c r="J38" s="7">
        <f>I38/F38*100</f>
        <v>26.7570281124498</v>
      </c>
      <c r="K38" s="7">
        <f>I38/G38*100</f>
        <v>14.32817552315295</v>
      </c>
      <c r="L38" s="7">
        <f>I38/H38*100</f>
        <v>100</v>
      </c>
      <c r="M38" s="25"/>
      <c r="N38" s="32"/>
      <c r="O38" s="13"/>
      <c r="P38" s="13"/>
      <c r="Q38" s="13"/>
      <c r="R38" s="13"/>
      <c r="S38" s="14"/>
      <c r="T38" s="13"/>
      <c r="U38" s="13"/>
      <c r="V38" s="13"/>
      <c r="W38" s="13"/>
      <c r="X38" s="13"/>
      <c r="Y38" s="13"/>
      <c r="Z38" s="13"/>
    </row>
    <row r="39" spans="1:26" ht="99.75" customHeight="1">
      <c r="A39" s="30"/>
      <c r="B39" s="24"/>
      <c r="C39" s="26"/>
      <c r="D39" s="26"/>
      <c r="E39" s="1" t="s">
        <v>31</v>
      </c>
      <c r="F39" s="7"/>
      <c r="G39" s="7"/>
      <c r="H39" s="7">
        <f>I39</f>
        <v>0</v>
      </c>
      <c r="I39" s="7"/>
      <c r="J39" s="7"/>
      <c r="K39" s="7" t="s">
        <v>11</v>
      </c>
      <c r="L39" s="7" t="e">
        <f>I39/H39*100</f>
        <v>#DIV/0!</v>
      </c>
      <c r="M39" s="25"/>
      <c r="N39" s="32"/>
      <c r="O39" s="13"/>
      <c r="P39" s="13"/>
      <c r="Q39" s="13"/>
      <c r="R39" s="13"/>
      <c r="S39" s="14"/>
      <c r="T39" s="13"/>
      <c r="U39" s="13"/>
      <c r="V39" s="13"/>
      <c r="W39" s="13"/>
      <c r="X39" s="13"/>
      <c r="Y39" s="13"/>
      <c r="Z39" s="13"/>
    </row>
    <row r="40" spans="1:26" ht="81.75" customHeight="1">
      <c r="A40" s="30"/>
      <c r="B40" s="24"/>
      <c r="C40" s="26"/>
      <c r="D40" s="26"/>
      <c r="E40" s="1" t="s">
        <v>28</v>
      </c>
      <c r="F40" s="7">
        <v>2416.2</v>
      </c>
      <c r="G40" s="7"/>
      <c r="H40" s="7">
        <f>I40</f>
        <v>0</v>
      </c>
      <c r="I40" s="7"/>
      <c r="J40" s="7">
        <f>I40/F40*100</f>
        <v>0</v>
      </c>
      <c r="K40" s="7" t="s">
        <v>11</v>
      </c>
      <c r="L40" s="7" t="e">
        <f>I40/H40*100</f>
        <v>#DIV/0!</v>
      </c>
      <c r="M40" s="25"/>
      <c r="N40" s="32"/>
      <c r="O40" s="16">
        <f>P40+Q40+R40</f>
        <v>0</v>
      </c>
      <c r="P40" s="13"/>
      <c r="Q40" s="13"/>
      <c r="R40" s="13"/>
      <c r="S40" s="14"/>
      <c r="T40" s="13"/>
      <c r="U40" s="13"/>
      <c r="V40" s="13"/>
      <c r="W40" s="13"/>
      <c r="X40" s="13"/>
      <c r="Y40" s="13"/>
      <c r="Z40" s="13"/>
    </row>
    <row r="41" spans="1:26" ht="114" customHeight="1">
      <c r="A41" s="30">
        <v>6</v>
      </c>
      <c r="B41" s="24" t="s">
        <v>52</v>
      </c>
      <c r="C41" s="26" t="s">
        <v>51</v>
      </c>
      <c r="D41" s="26" t="s">
        <v>42</v>
      </c>
      <c r="E41" s="1" t="s">
        <v>25</v>
      </c>
      <c r="F41" s="7">
        <f>F42+F43+F44+F46</f>
        <v>7262.2</v>
      </c>
      <c r="G41" s="7">
        <f>G42+G43+G44+G46</f>
        <v>7226.1</v>
      </c>
      <c r="H41" s="7">
        <f>H42+H43+H44+H46</f>
        <v>1221.6</v>
      </c>
      <c r="I41" s="7">
        <f>I42+I43+I44+I46</f>
        <v>1017.5</v>
      </c>
      <c r="J41" s="7">
        <f>I41/F41*100</f>
        <v>14.010905786125416</v>
      </c>
      <c r="K41" s="7">
        <f>I41/G41*100</f>
        <v>14.08090117767537</v>
      </c>
      <c r="L41" s="7">
        <f>I41/H41*100</f>
        <v>83.29240340537001</v>
      </c>
      <c r="M41" s="24" t="s">
        <v>131</v>
      </c>
      <c r="N41" s="24" t="s">
        <v>109</v>
      </c>
      <c r="O41" s="16">
        <f>P41+Q41+R41</f>
        <v>9</v>
      </c>
      <c r="P41" s="13">
        <v>1</v>
      </c>
      <c r="Q41" s="13"/>
      <c r="R41" s="13">
        <v>8</v>
      </c>
      <c r="S41" s="14">
        <f>(4.8+4.8+100+33.3+25+33.3+40.6+4.6)/9</f>
        <v>27.377777777777776</v>
      </c>
      <c r="T41" s="13"/>
      <c r="U41" s="13"/>
      <c r="V41" s="13"/>
      <c r="W41" s="13"/>
      <c r="X41" s="13"/>
      <c r="Y41" s="13"/>
      <c r="Z41" s="13"/>
    </row>
    <row r="42" spans="1:26" ht="99" customHeight="1">
      <c r="A42" s="30"/>
      <c r="B42" s="24"/>
      <c r="C42" s="26"/>
      <c r="D42" s="26"/>
      <c r="E42" s="1" t="s">
        <v>26</v>
      </c>
      <c r="F42" s="7"/>
      <c r="G42" s="7"/>
      <c r="H42" s="7"/>
      <c r="I42" s="7"/>
      <c r="J42" s="7"/>
      <c r="K42" s="7"/>
      <c r="L42" s="7"/>
      <c r="M42" s="25"/>
      <c r="N42" s="25"/>
      <c r="O42" s="13"/>
      <c r="P42" s="13"/>
      <c r="Q42" s="13"/>
      <c r="R42" s="13"/>
      <c r="S42" s="14"/>
      <c r="T42" s="13"/>
      <c r="U42" s="13"/>
      <c r="V42" s="13"/>
      <c r="W42" s="13"/>
      <c r="X42" s="13"/>
      <c r="Y42" s="13"/>
      <c r="Z42" s="13"/>
    </row>
    <row r="43" spans="1:26" ht="110.25" customHeight="1">
      <c r="A43" s="30"/>
      <c r="B43" s="24"/>
      <c r="C43" s="26"/>
      <c r="D43" s="26"/>
      <c r="E43" s="1" t="s">
        <v>16</v>
      </c>
      <c r="F43" s="7">
        <v>2450.8</v>
      </c>
      <c r="G43" s="7">
        <v>2450.8</v>
      </c>
      <c r="H43" s="7">
        <v>352.9</v>
      </c>
      <c r="I43" s="7">
        <v>148.8</v>
      </c>
      <c r="J43" s="7">
        <f>I43/F43*100</f>
        <v>6.0714868614330015</v>
      </c>
      <c r="K43" s="7">
        <f>I43/G43*100</f>
        <v>6.0714868614330015</v>
      </c>
      <c r="L43" s="7">
        <f>I43/H43*100</f>
        <v>42.16491924057807</v>
      </c>
      <c r="M43" s="25"/>
      <c r="N43" s="25"/>
      <c r="O43" s="13"/>
      <c r="P43" s="13"/>
      <c r="Q43" s="13"/>
      <c r="R43" s="13"/>
      <c r="S43" s="14"/>
      <c r="T43" s="13"/>
      <c r="U43" s="13"/>
      <c r="V43" s="13"/>
      <c r="W43" s="13"/>
      <c r="X43" s="13"/>
      <c r="Y43" s="13"/>
      <c r="Z43" s="13"/>
    </row>
    <row r="44" spans="1:26" ht="113.25" customHeight="1">
      <c r="A44" s="30"/>
      <c r="B44" s="24"/>
      <c r="C44" s="26"/>
      <c r="D44" s="26"/>
      <c r="E44" s="1" t="s">
        <v>27</v>
      </c>
      <c r="F44" s="7">
        <v>4811.4</v>
      </c>
      <c r="G44" s="7">
        <v>4775.3</v>
      </c>
      <c r="H44" s="7">
        <f>I44</f>
        <v>868.7</v>
      </c>
      <c r="I44" s="7">
        <v>868.7</v>
      </c>
      <c r="J44" s="7">
        <f>I44/F44*100</f>
        <v>18.055035956270526</v>
      </c>
      <c r="K44" s="7">
        <f>I44/G44*100</f>
        <v>18.191527233891065</v>
      </c>
      <c r="L44" s="7">
        <f>I44/H44*100</f>
        <v>100</v>
      </c>
      <c r="M44" s="25"/>
      <c r="N44" s="25"/>
      <c r="O44" s="13"/>
      <c r="P44" s="13"/>
      <c r="Q44" s="13"/>
      <c r="R44" s="13"/>
      <c r="S44" s="14"/>
      <c r="T44" s="13"/>
      <c r="U44" s="13"/>
      <c r="V44" s="13"/>
      <c r="W44" s="13"/>
      <c r="X44" s="13"/>
      <c r="Y44" s="13"/>
      <c r="Z44" s="13"/>
    </row>
    <row r="45" spans="1:26" ht="105" customHeight="1">
      <c r="A45" s="30"/>
      <c r="B45" s="24"/>
      <c r="C45" s="26"/>
      <c r="D45" s="26"/>
      <c r="E45" s="1" t="s">
        <v>31</v>
      </c>
      <c r="F45" s="7"/>
      <c r="G45" s="7" t="s">
        <v>11</v>
      </c>
      <c r="H45" s="7" t="s">
        <v>91</v>
      </c>
      <c r="I45" s="7" t="s">
        <v>11</v>
      </c>
      <c r="J45" s="7" t="s">
        <v>11</v>
      </c>
      <c r="K45" s="7" t="s">
        <v>11</v>
      </c>
      <c r="L45" s="7" t="e">
        <f>I45/H45*100</f>
        <v>#VALUE!</v>
      </c>
      <c r="M45" s="25"/>
      <c r="N45" s="25"/>
      <c r="O45" s="13"/>
      <c r="P45" s="13"/>
      <c r="Q45" s="13"/>
      <c r="R45" s="13"/>
      <c r="S45" s="14"/>
      <c r="T45" s="13"/>
      <c r="U45" s="13"/>
      <c r="V45" s="13"/>
      <c r="W45" s="13"/>
      <c r="X45" s="13"/>
      <c r="Y45" s="13"/>
      <c r="Z45" s="13"/>
    </row>
    <row r="46" spans="1:26" ht="126" customHeight="1">
      <c r="A46" s="30"/>
      <c r="B46" s="24"/>
      <c r="C46" s="26"/>
      <c r="D46" s="26"/>
      <c r="E46" s="1" t="s">
        <v>28</v>
      </c>
      <c r="F46" s="7">
        <v>0</v>
      </c>
      <c r="G46" s="7"/>
      <c r="H46" s="7"/>
      <c r="I46" s="7"/>
      <c r="J46" s="7"/>
      <c r="K46" s="7"/>
      <c r="L46" s="7" t="e">
        <f>I46/H46*100</f>
        <v>#DIV/0!</v>
      </c>
      <c r="M46" s="25"/>
      <c r="N46" s="25"/>
      <c r="O46" s="13"/>
      <c r="P46" s="13"/>
      <c r="Q46" s="13"/>
      <c r="R46" s="13"/>
      <c r="S46" s="14"/>
      <c r="T46" s="13"/>
      <c r="U46" s="13"/>
      <c r="V46" s="13"/>
      <c r="W46" s="13"/>
      <c r="X46" s="13"/>
      <c r="Y46" s="13"/>
      <c r="Z46" s="13"/>
    </row>
    <row r="47" spans="1:26" ht="111" customHeight="1">
      <c r="A47" s="30">
        <v>7</v>
      </c>
      <c r="B47" s="24" t="s">
        <v>53</v>
      </c>
      <c r="C47" s="26" t="s">
        <v>54</v>
      </c>
      <c r="D47" s="26" t="s">
        <v>55</v>
      </c>
      <c r="E47" s="1" t="s">
        <v>25</v>
      </c>
      <c r="F47" s="7">
        <f>F48+F49+F50+F52</f>
        <v>21170</v>
      </c>
      <c r="G47" s="7">
        <f>G48+G49+G50+G52</f>
        <v>21122</v>
      </c>
      <c r="H47" s="7">
        <f>H48+H49+H50+H52</f>
        <v>10399.1</v>
      </c>
      <c r="I47" s="7">
        <f>I48+I49+I50+I52</f>
        <v>10336.6</v>
      </c>
      <c r="J47" s="7">
        <f>I47/F47*100</f>
        <v>48.82664147378365</v>
      </c>
      <c r="K47" s="7">
        <f>I47/G47*100</f>
        <v>48.93760060600322</v>
      </c>
      <c r="L47" s="7">
        <f>I47/H47*100</f>
        <v>99.39898645075054</v>
      </c>
      <c r="M47" s="24" t="s">
        <v>13</v>
      </c>
      <c r="N47" s="24" t="s">
        <v>116</v>
      </c>
      <c r="O47" s="16">
        <f>P47+Q47+R47</f>
        <v>13</v>
      </c>
      <c r="P47" s="19">
        <v>5</v>
      </c>
      <c r="Q47" s="19">
        <v>2</v>
      </c>
      <c r="R47" s="19">
        <v>6</v>
      </c>
      <c r="S47" s="14">
        <f>(44.9+28+45.4+29.3+95.6+100+100+0+0+100+100+55.5+100)/13</f>
        <v>61.43846153846154</v>
      </c>
      <c r="T47" s="13"/>
      <c r="U47" s="13"/>
      <c r="V47" s="13"/>
      <c r="W47" s="13"/>
      <c r="X47" s="13"/>
      <c r="Y47" s="13"/>
      <c r="Z47" s="13"/>
    </row>
    <row r="48" spans="1:26" ht="83.25" customHeight="1">
      <c r="A48" s="30"/>
      <c r="B48" s="24"/>
      <c r="C48" s="26"/>
      <c r="D48" s="26"/>
      <c r="E48" s="1" t="s">
        <v>26</v>
      </c>
      <c r="F48" s="7"/>
      <c r="G48" s="7"/>
      <c r="H48" s="7"/>
      <c r="I48" s="7"/>
      <c r="J48" s="7"/>
      <c r="K48" s="7"/>
      <c r="L48" s="7"/>
      <c r="M48" s="25"/>
      <c r="N48" s="25"/>
      <c r="O48" s="13"/>
      <c r="P48" s="13"/>
      <c r="Q48" s="13"/>
      <c r="R48" s="13"/>
      <c r="S48" s="14"/>
      <c r="T48" s="13"/>
      <c r="U48" s="13"/>
      <c r="V48" s="13"/>
      <c r="W48" s="13"/>
      <c r="X48" s="13"/>
      <c r="Y48" s="13"/>
      <c r="Z48" s="13"/>
    </row>
    <row r="49" spans="1:26" ht="92.25" customHeight="1">
      <c r="A49" s="30"/>
      <c r="B49" s="24"/>
      <c r="C49" s="26"/>
      <c r="D49" s="26"/>
      <c r="E49" s="1" t="s">
        <v>16</v>
      </c>
      <c r="F49" s="7">
        <v>20211</v>
      </c>
      <c r="G49" s="7">
        <v>20211</v>
      </c>
      <c r="H49" s="7">
        <v>10399.1</v>
      </c>
      <c r="I49" s="7">
        <v>10336.6</v>
      </c>
      <c r="J49" s="7">
        <f>I49/F49*100</f>
        <v>51.14343674236802</v>
      </c>
      <c r="K49" s="7">
        <f>I49/G49*100</f>
        <v>51.14343674236802</v>
      </c>
      <c r="L49" s="7">
        <f>I49/H49*100</f>
        <v>99.39898645075054</v>
      </c>
      <c r="M49" s="25"/>
      <c r="N49" s="25"/>
      <c r="O49" s="13"/>
      <c r="P49" s="13"/>
      <c r="Q49" s="13"/>
      <c r="R49" s="13"/>
      <c r="S49" s="14"/>
      <c r="T49" s="13"/>
      <c r="U49" s="13"/>
      <c r="V49" s="13"/>
      <c r="W49" s="13"/>
      <c r="X49" s="13"/>
      <c r="Y49" s="13"/>
      <c r="Z49" s="13"/>
    </row>
    <row r="50" spans="1:26" ht="66" customHeight="1">
      <c r="A50" s="30"/>
      <c r="B50" s="24"/>
      <c r="C50" s="26"/>
      <c r="D50" s="26"/>
      <c r="E50" s="1" t="s">
        <v>27</v>
      </c>
      <c r="F50" s="7">
        <v>959</v>
      </c>
      <c r="G50" s="7">
        <v>911</v>
      </c>
      <c r="H50" s="7">
        <f>I50</f>
        <v>0</v>
      </c>
      <c r="I50" s="7"/>
      <c r="J50" s="7">
        <f>I50/F50*100</f>
        <v>0</v>
      </c>
      <c r="K50" s="7">
        <f>I50/G50*100</f>
        <v>0</v>
      </c>
      <c r="L50" s="7" t="e">
        <f>I50/H50*100</f>
        <v>#DIV/0!</v>
      </c>
      <c r="M50" s="25"/>
      <c r="N50" s="25"/>
      <c r="O50" s="13"/>
      <c r="P50" s="13"/>
      <c r="Q50" s="13"/>
      <c r="R50" s="13"/>
      <c r="S50" s="14"/>
      <c r="T50" s="13"/>
      <c r="U50" s="13"/>
      <c r="V50" s="13"/>
      <c r="W50" s="13"/>
      <c r="X50" s="13"/>
      <c r="Y50" s="13"/>
      <c r="Z50" s="13"/>
    </row>
    <row r="51" spans="1:26" ht="77.25" customHeight="1">
      <c r="A51" s="30"/>
      <c r="B51" s="24"/>
      <c r="C51" s="26"/>
      <c r="D51" s="26"/>
      <c r="E51" s="1" t="s">
        <v>31</v>
      </c>
      <c r="F51" s="7"/>
      <c r="G51" s="7" t="s">
        <v>11</v>
      </c>
      <c r="H51" s="7" t="s">
        <v>11</v>
      </c>
      <c r="I51" s="7" t="s">
        <v>11</v>
      </c>
      <c r="J51" s="7" t="s">
        <v>11</v>
      </c>
      <c r="K51" s="7" t="s">
        <v>11</v>
      </c>
      <c r="L51" s="7" t="e">
        <f>I51/H51*100</f>
        <v>#VALUE!</v>
      </c>
      <c r="M51" s="25"/>
      <c r="N51" s="25"/>
      <c r="O51" s="13"/>
      <c r="P51" s="13"/>
      <c r="Q51" s="13"/>
      <c r="R51" s="13"/>
      <c r="S51" s="14"/>
      <c r="T51" s="13"/>
      <c r="U51" s="13"/>
      <c r="V51" s="13"/>
      <c r="W51" s="13"/>
      <c r="X51" s="13"/>
      <c r="Y51" s="13"/>
      <c r="Z51" s="13"/>
    </row>
    <row r="52" spans="1:26" ht="37.5" customHeight="1">
      <c r="A52" s="30"/>
      <c r="B52" s="24"/>
      <c r="C52" s="26"/>
      <c r="D52" s="26"/>
      <c r="E52" s="1" t="s">
        <v>28</v>
      </c>
      <c r="F52" s="7"/>
      <c r="G52" s="7"/>
      <c r="H52" s="7"/>
      <c r="I52" s="7"/>
      <c r="J52" s="7"/>
      <c r="K52" s="7"/>
      <c r="L52" s="7" t="e">
        <f>I52/H52*100</f>
        <v>#DIV/0!</v>
      </c>
      <c r="M52" s="25"/>
      <c r="N52" s="25"/>
      <c r="O52" s="13"/>
      <c r="P52" s="13"/>
      <c r="Q52" s="13"/>
      <c r="R52" s="13"/>
      <c r="S52" s="14"/>
      <c r="T52" s="13"/>
      <c r="U52" s="13"/>
      <c r="V52" s="13"/>
      <c r="W52" s="13"/>
      <c r="X52" s="13"/>
      <c r="Y52" s="13"/>
      <c r="Z52" s="13"/>
    </row>
    <row r="53" spans="1:26" ht="135" customHeight="1">
      <c r="A53" s="30">
        <v>8</v>
      </c>
      <c r="B53" s="24" t="s">
        <v>57</v>
      </c>
      <c r="C53" s="26" t="s">
        <v>93</v>
      </c>
      <c r="D53" s="26" t="s">
        <v>56</v>
      </c>
      <c r="E53" s="1" t="s">
        <v>25</v>
      </c>
      <c r="F53" s="7">
        <f>F54+F55+F56</f>
        <v>93959.70000000001</v>
      </c>
      <c r="G53" s="7">
        <f>G54+G55+G56</f>
        <v>93959.8</v>
      </c>
      <c r="H53" s="7">
        <f>H54+H55+H56</f>
        <v>12137.9</v>
      </c>
      <c r="I53" s="7">
        <f>I54+I55+I56</f>
        <v>12137.9</v>
      </c>
      <c r="J53" s="7">
        <f>I53/F53*100</f>
        <v>12.918197908252152</v>
      </c>
      <c r="K53" s="7">
        <f>I53/G53*100</f>
        <v>12.918184159608684</v>
      </c>
      <c r="L53" s="7">
        <f>I53/H53*100</f>
        <v>100</v>
      </c>
      <c r="M53" s="22" t="s">
        <v>123</v>
      </c>
      <c r="N53" s="24" t="s">
        <v>106</v>
      </c>
      <c r="O53" s="13">
        <f>P53+Q53+R53</f>
        <v>3</v>
      </c>
      <c r="P53" s="13">
        <v>1</v>
      </c>
      <c r="Q53" s="13"/>
      <c r="R53" s="13">
        <v>2</v>
      </c>
      <c r="S53" s="14">
        <f>(100+0+0)/3</f>
        <v>33.333333333333336</v>
      </c>
      <c r="T53" s="13"/>
      <c r="U53" s="13"/>
      <c r="V53" s="13"/>
      <c r="W53" s="13"/>
      <c r="X53" s="13"/>
      <c r="Y53" s="13"/>
      <c r="Z53" s="13"/>
    </row>
    <row r="54" spans="1:26" ht="125.25" customHeight="1">
      <c r="A54" s="30"/>
      <c r="B54" s="24"/>
      <c r="C54" s="26"/>
      <c r="D54" s="26"/>
      <c r="E54" s="1" t="s">
        <v>26</v>
      </c>
      <c r="F54" s="7">
        <v>7099.8</v>
      </c>
      <c r="G54" s="7">
        <v>7099.9</v>
      </c>
      <c r="H54" s="7"/>
      <c r="I54" s="7"/>
      <c r="J54" s="7"/>
      <c r="K54" s="7"/>
      <c r="L54" s="7"/>
      <c r="M54" s="23"/>
      <c r="N54" s="25"/>
      <c r="O54" s="13"/>
      <c r="P54" s="13"/>
      <c r="Q54" s="13"/>
      <c r="R54" s="13"/>
      <c r="S54" s="14"/>
      <c r="T54" s="13"/>
      <c r="U54" s="13"/>
      <c r="V54" s="13"/>
      <c r="W54" s="13"/>
      <c r="X54" s="13"/>
      <c r="Y54" s="13"/>
      <c r="Z54" s="13"/>
    </row>
    <row r="55" spans="1:26" ht="147.75" customHeight="1">
      <c r="A55" s="30"/>
      <c r="B55" s="24"/>
      <c r="C55" s="26"/>
      <c r="D55" s="26"/>
      <c r="E55" s="1" t="s">
        <v>16</v>
      </c>
      <c r="F55" s="7">
        <v>46209</v>
      </c>
      <c r="G55" s="7">
        <v>46209</v>
      </c>
      <c r="H55" s="7"/>
      <c r="I55" s="7"/>
      <c r="J55" s="7">
        <f>I55/F55*100</f>
        <v>0</v>
      </c>
      <c r="K55" s="7">
        <f>I55/G55*100</f>
        <v>0</v>
      </c>
      <c r="L55" s="7" t="e">
        <f>I55/H55*100</f>
        <v>#DIV/0!</v>
      </c>
      <c r="M55" s="23" t="s">
        <v>2</v>
      </c>
      <c r="N55" s="25"/>
      <c r="O55" s="13"/>
      <c r="P55" s="13"/>
      <c r="Q55" s="13"/>
      <c r="R55" s="13"/>
      <c r="S55" s="14"/>
      <c r="T55" s="13"/>
      <c r="U55" s="13"/>
      <c r="V55" s="13"/>
      <c r="W55" s="13"/>
      <c r="X55" s="13"/>
      <c r="Y55" s="13"/>
      <c r="Z55" s="13"/>
    </row>
    <row r="56" spans="1:26" ht="159.75" customHeight="1">
      <c r="A56" s="30"/>
      <c r="B56" s="24"/>
      <c r="C56" s="26"/>
      <c r="D56" s="26"/>
      <c r="E56" s="1" t="s">
        <v>27</v>
      </c>
      <c r="F56" s="7">
        <v>40650.9</v>
      </c>
      <c r="G56" s="7">
        <v>40650.9</v>
      </c>
      <c r="H56" s="7">
        <f>I56</f>
        <v>12137.9</v>
      </c>
      <c r="I56" s="7">
        <v>12137.9</v>
      </c>
      <c r="J56" s="7">
        <f>I56/F56*100</f>
        <v>29.858871513299828</v>
      </c>
      <c r="K56" s="7">
        <f>I56/G56*100</f>
        <v>29.858871513299828</v>
      </c>
      <c r="L56" s="7">
        <f>I56/H56*100</f>
        <v>100</v>
      </c>
      <c r="M56" s="23"/>
      <c r="N56" s="25"/>
      <c r="O56" s="13"/>
      <c r="P56" s="13"/>
      <c r="Q56" s="13"/>
      <c r="R56" s="13"/>
      <c r="S56" s="14"/>
      <c r="T56" s="13"/>
      <c r="U56" s="13"/>
      <c r="V56" s="13"/>
      <c r="W56" s="13"/>
      <c r="X56" s="13"/>
      <c r="Y56" s="13"/>
      <c r="Z56" s="13"/>
    </row>
    <row r="57" spans="1:26" ht="180" customHeight="1">
      <c r="A57" s="30"/>
      <c r="B57" s="24"/>
      <c r="C57" s="26"/>
      <c r="D57" s="26"/>
      <c r="E57" s="1" t="s">
        <v>31</v>
      </c>
      <c r="F57" s="7"/>
      <c r="G57" s="7" t="s">
        <v>11</v>
      </c>
      <c r="H57" s="7" t="s">
        <v>11</v>
      </c>
      <c r="I57" s="7" t="s">
        <v>11</v>
      </c>
      <c r="J57" s="7" t="s">
        <v>11</v>
      </c>
      <c r="K57" s="7" t="s">
        <v>11</v>
      </c>
      <c r="L57" s="7" t="e">
        <f>I57/H57*100</f>
        <v>#VALUE!</v>
      </c>
      <c r="M57" s="23"/>
      <c r="N57" s="25"/>
      <c r="O57" s="13"/>
      <c r="P57" s="13"/>
      <c r="Q57" s="13"/>
      <c r="R57" s="13"/>
      <c r="S57" s="14"/>
      <c r="T57" s="13"/>
      <c r="U57" s="13"/>
      <c r="V57" s="13"/>
      <c r="W57" s="13"/>
      <c r="X57" s="13"/>
      <c r="Y57" s="13"/>
      <c r="Z57" s="13"/>
    </row>
    <row r="58" spans="1:26" ht="244.5" customHeight="1">
      <c r="A58" s="30"/>
      <c r="B58" s="24"/>
      <c r="C58" s="26"/>
      <c r="D58" s="26"/>
      <c r="E58" s="1" t="s">
        <v>28</v>
      </c>
      <c r="F58" s="7" t="s">
        <v>11</v>
      </c>
      <c r="G58" s="7" t="s">
        <v>11</v>
      </c>
      <c r="H58" s="7" t="s">
        <v>11</v>
      </c>
      <c r="I58" s="7" t="s">
        <v>11</v>
      </c>
      <c r="J58" s="7" t="s">
        <v>11</v>
      </c>
      <c r="K58" s="7" t="s">
        <v>91</v>
      </c>
      <c r="L58" s="7" t="e">
        <f>I58/H58*100</f>
        <v>#VALUE!</v>
      </c>
      <c r="M58" s="27"/>
      <c r="N58" s="25"/>
      <c r="O58" s="13"/>
      <c r="P58" s="13"/>
      <c r="Q58" s="13"/>
      <c r="R58" s="13"/>
      <c r="S58" s="14"/>
      <c r="T58" s="13"/>
      <c r="U58" s="13"/>
      <c r="V58" s="13"/>
      <c r="W58" s="13"/>
      <c r="X58" s="13"/>
      <c r="Y58" s="13"/>
      <c r="Z58" s="13"/>
    </row>
    <row r="59" spans="1:26" ht="78.75" customHeight="1">
      <c r="A59" s="30">
        <v>9</v>
      </c>
      <c r="B59" s="24" t="s">
        <v>59</v>
      </c>
      <c r="C59" s="26" t="s">
        <v>92</v>
      </c>
      <c r="D59" s="26" t="s">
        <v>58</v>
      </c>
      <c r="E59" s="1" t="s">
        <v>25</v>
      </c>
      <c r="F59" s="7">
        <f>F60+F61+F62+F64</f>
        <v>115652.1</v>
      </c>
      <c r="G59" s="7">
        <f>G60+G61+G62+G64</f>
        <v>70555.8</v>
      </c>
      <c r="H59" s="7">
        <f>H60+H61+H62+H64</f>
        <v>0</v>
      </c>
      <c r="I59" s="7">
        <f>I60+I61+I62+I64</f>
        <v>0</v>
      </c>
      <c r="J59" s="7">
        <f>I59/F59*100</f>
        <v>0</v>
      </c>
      <c r="K59" s="7">
        <f>I59/G59</f>
        <v>0</v>
      </c>
      <c r="L59" s="7" t="e">
        <f>I59/H59*100</f>
        <v>#DIV/0!</v>
      </c>
      <c r="M59" s="24" t="s">
        <v>107</v>
      </c>
      <c r="N59" s="24" t="s">
        <v>108</v>
      </c>
      <c r="O59" s="13">
        <f>P59+Q59+R59</f>
        <v>6</v>
      </c>
      <c r="P59" s="13">
        <v>3</v>
      </c>
      <c r="Q59" s="13">
        <v>1</v>
      </c>
      <c r="R59" s="13">
        <v>2</v>
      </c>
      <c r="S59" s="14">
        <f>(100+100+100+0+0+97.6)/6</f>
        <v>66.26666666666667</v>
      </c>
      <c r="T59" s="13"/>
      <c r="U59" s="13"/>
      <c r="V59" s="13"/>
      <c r="W59" s="13"/>
      <c r="X59" s="13"/>
      <c r="Y59" s="13"/>
      <c r="Z59" s="13"/>
    </row>
    <row r="60" spans="1:26" ht="73.5" customHeight="1">
      <c r="A60" s="30"/>
      <c r="B60" s="24"/>
      <c r="C60" s="26"/>
      <c r="D60" s="26"/>
      <c r="E60" s="1" t="s">
        <v>26</v>
      </c>
      <c r="F60" s="7"/>
      <c r="G60" s="7"/>
      <c r="H60" s="7"/>
      <c r="I60" s="7"/>
      <c r="J60" s="7"/>
      <c r="K60" s="7"/>
      <c r="L60" s="7"/>
      <c r="M60" s="25"/>
      <c r="N60" s="25"/>
      <c r="O60" s="13"/>
      <c r="P60" s="13"/>
      <c r="Q60" s="13"/>
      <c r="R60" s="13"/>
      <c r="S60" s="14"/>
      <c r="T60" s="13"/>
      <c r="U60" s="13"/>
      <c r="V60" s="13"/>
      <c r="W60" s="13"/>
      <c r="X60" s="13"/>
      <c r="Y60" s="13"/>
      <c r="Z60" s="13"/>
    </row>
    <row r="61" spans="1:26" ht="55.5" customHeight="1">
      <c r="A61" s="30"/>
      <c r="B61" s="24"/>
      <c r="C61" s="26"/>
      <c r="D61" s="26"/>
      <c r="E61" s="1" t="s">
        <v>16</v>
      </c>
      <c r="F61" s="7">
        <v>48334.6</v>
      </c>
      <c r="G61" s="7">
        <v>48334.6</v>
      </c>
      <c r="H61" s="7"/>
      <c r="I61" s="7"/>
      <c r="J61" s="7">
        <f>I61/F61*100</f>
        <v>0</v>
      </c>
      <c r="K61" s="7">
        <f>I61/G61*100</f>
        <v>0</v>
      </c>
      <c r="L61" s="7" t="e">
        <f>I61/H61*100</f>
        <v>#DIV/0!</v>
      </c>
      <c r="M61" s="25"/>
      <c r="N61" s="25"/>
      <c r="O61" s="13"/>
      <c r="P61" s="13"/>
      <c r="Q61" s="13"/>
      <c r="R61" s="13"/>
      <c r="S61" s="14"/>
      <c r="T61" s="13"/>
      <c r="U61" s="13"/>
      <c r="V61" s="13"/>
      <c r="W61" s="13"/>
      <c r="X61" s="13"/>
      <c r="Y61" s="13"/>
      <c r="Z61" s="13"/>
    </row>
    <row r="62" spans="1:26" ht="63.75" customHeight="1">
      <c r="A62" s="30"/>
      <c r="B62" s="24"/>
      <c r="C62" s="26"/>
      <c r="D62" s="26"/>
      <c r="E62" s="1" t="s">
        <v>27</v>
      </c>
      <c r="F62" s="7">
        <v>22221.2</v>
      </c>
      <c r="G62" s="7">
        <v>22221.2</v>
      </c>
      <c r="H62" s="7">
        <f>I62</f>
        <v>0</v>
      </c>
      <c r="I62" s="7"/>
      <c r="J62" s="7">
        <f>I62/F62*100</f>
        <v>0</v>
      </c>
      <c r="K62" s="7">
        <f>I62/G62*100</f>
        <v>0</v>
      </c>
      <c r="L62" s="7" t="e">
        <f>I62/H62*100</f>
        <v>#DIV/0!</v>
      </c>
      <c r="M62" s="25"/>
      <c r="N62" s="25"/>
      <c r="O62" s="13"/>
      <c r="P62" s="13"/>
      <c r="Q62" s="13"/>
      <c r="R62" s="13"/>
      <c r="S62" s="14"/>
      <c r="T62" s="13"/>
      <c r="U62" s="13"/>
      <c r="V62" s="13"/>
      <c r="W62" s="13"/>
      <c r="X62" s="13"/>
      <c r="Y62" s="13"/>
      <c r="Z62" s="13"/>
    </row>
    <row r="63" spans="1:26" ht="66" customHeight="1">
      <c r="A63" s="30"/>
      <c r="B63" s="24"/>
      <c r="C63" s="26"/>
      <c r="D63" s="26"/>
      <c r="E63" s="1" t="s">
        <v>31</v>
      </c>
      <c r="F63" s="7"/>
      <c r="G63" s="7" t="s">
        <v>11</v>
      </c>
      <c r="H63" s="7" t="s">
        <v>11</v>
      </c>
      <c r="I63" s="7" t="s">
        <v>11</v>
      </c>
      <c r="J63" s="7" t="s">
        <v>1</v>
      </c>
      <c r="K63" s="7" t="s">
        <v>11</v>
      </c>
      <c r="L63" s="7" t="e">
        <f>I63/H63*100</f>
        <v>#VALUE!</v>
      </c>
      <c r="M63" s="25"/>
      <c r="N63" s="25"/>
      <c r="O63" s="13"/>
      <c r="P63" s="13"/>
      <c r="Q63" s="13"/>
      <c r="R63" s="13"/>
      <c r="S63" s="14"/>
      <c r="T63" s="13"/>
      <c r="U63" s="13"/>
      <c r="V63" s="13"/>
      <c r="W63" s="13"/>
      <c r="X63" s="13"/>
      <c r="Y63" s="13"/>
      <c r="Z63" s="13"/>
    </row>
    <row r="64" spans="1:26" ht="66" customHeight="1">
      <c r="A64" s="30"/>
      <c r="B64" s="24"/>
      <c r="C64" s="26"/>
      <c r="D64" s="26"/>
      <c r="E64" s="1" t="s">
        <v>28</v>
      </c>
      <c r="F64" s="7">
        <v>45096.3</v>
      </c>
      <c r="G64" s="7"/>
      <c r="H64" s="7">
        <f>I64</f>
        <v>0</v>
      </c>
      <c r="I64" s="7"/>
      <c r="J64" s="7">
        <f>I64/F64*100</f>
        <v>0</v>
      </c>
      <c r="K64" s="7" t="s">
        <v>11</v>
      </c>
      <c r="L64" s="7" t="e">
        <f>I64/H64*100</f>
        <v>#DIV/0!</v>
      </c>
      <c r="M64" s="25"/>
      <c r="N64" s="25"/>
      <c r="O64" s="13"/>
      <c r="P64" s="13"/>
      <c r="Q64" s="13"/>
      <c r="R64" s="13"/>
      <c r="S64" s="14"/>
      <c r="T64" s="13"/>
      <c r="U64" s="13"/>
      <c r="V64" s="13"/>
      <c r="W64" s="13"/>
      <c r="X64" s="13"/>
      <c r="Y64" s="13"/>
      <c r="Z64" s="13"/>
    </row>
    <row r="65" spans="1:26" ht="100.5" customHeight="1">
      <c r="A65" s="30">
        <v>10</v>
      </c>
      <c r="B65" s="24" t="s">
        <v>18</v>
      </c>
      <c r="C65" s="26" t="s">
        <v>89</v>
      </c>
      <c r="D65" s="26" t="s">
        <v>60</v>
      </c>
      <c r="E65" s="1" t="s">
        <v>25</v>
      </c>
      <c r="F65" s="7">
        <f>F66+F67+F68+F70</f>
        <v>8460</v>
      </c>
      <c r="G65" s="7">
        <f>G66+G67+G68+G70</f>
        <v>8153.1</v>
      </c>
      <c r="H65" s="7">
        <f>H66+H67+H68+H70</f>
        <v>698.3</v>
      </c>
      <c r="I65" s="7">
        <f>I66+I67+I68+I70</f>
        <v>519.5</v>
      </c>
      <c r="J65" s="7">
        <f>I65/F65*100</f>
        <v>6.140661938534278</v>
      </c>
      <c r="K65" s="7">
        <f>I65/G65*100</f>
        <v>6.371809495774613</v>
      </c>
      <c r="L65" s="7">
        <f>I65/H65*100</f>
        <v>74.39495918659603</v>
      </c>
      <c r="M65" s="24" t="s">
        <v>99</v>
      </c>
      <c r="N65" s="24" t="s">
        <v>102</v>
      </c>
      <c r="O65" s="13">
        <f>P65+Q65+R65</f>
        <v>5</v>
      </c>
      <c r="P65" s="13">
        <v>4</v>
      </c>
      <c r="Q65" s="13">
        <v>1</v>
      </c>
      <c r="R65" s="13"/>
      <c r="S65" s="14">
        <f>(389.7+81.4+165.5+593+114.7)/5</f>
        <v>268.86</v>
      </c>
      <c r="T65" s="13"/>
      <c r="U65" s="13"/>
      <c r="V65" s="13"/>
      <c r="W65" s="13"/>
      <c r="X65" s="13"/>
      <c r="Y65" s="13"/>
      <c r="Z65" s="13"/>
    </row>
    <row r="66" spans="1:26" ht="76.5" customHeight="1">
      <c r="A66" s="30"/>
      <c r="B66" s="24"/>
      <c r="C66" s="26"/>
      <c r="D66" s="26"/>
      <c r="E66" s="1" t="s">
        <v>26</v>
      </c>
      <c r="F66" s="7"/>
      <c r="G66" s="7"/>
      <c r="H66" s="7"/>
      <c r="I66" s="7"/>
      <c r="J66" s="7" t="s">
        <v>11</v>
      </c>
      <c r="K66" s="7" t="s">
        <v>11</v>
      </c>
      <c r="L66" s="7"/>
      <c r="M66" s="25"/>
      <c r="N66" s="25"/>
      <c r="O66" s="13"/>
      <c r="P66" s="13"/>
      <c r="Q66" s="13"/>
      <c r="R66" s="13"/>
      <c r="S66" s="14"/>
      <c r="T66" s="13"/>
      <c r="U66" s="13"/>
      <c r="V66" s="13"/>
      <c r="W66" s="13"/>
      <c r="X66" s="13"/>
      <c r="Y66" s="13"/>
      <c r="Z66" s="13"/>
    </row>
    <row r="67" spans="1:26" ht="66" customHeight="1">
      <c r="A67" s="30"/>
      <c r="B67" s="24"/>
      <c r="C67" s="26"/>
      <c r="D67" s="26"/>
      <c r="E67" s="1" t="s">
        <v>16</v>
      </c>
      <c r="F67" s="7">
        <v>4947.7</v>
      </c>
      <c r="G67" s="7">
        <v>4947.7</v>
      </c>
      <c r="H67" s="7">
        <v>389.7</v>
      </c>
      <c r="I67" s="7">
        <v>210.9</v>
      </c>
      <c r="J67" s="7">
        <f>I67/F67*100</f>
        <v>4.262586656426218</v>
      </c>
      <c r="K67" s="7">
        <f>I67/G67*100</f>
        <v>4.262586656426218</v>
      </c>
      <c r="L67" s="7">
        <f>I67/H67*100</f>
        <v>54.118552732871436</v>
      </c>
      <c r="M67" s="25"/>
      <c r="N67" s="25"/>
      <c r="O67" s="13"/>
      <c r="P67" s="13"/>
      <c r="Q67" s="13"/>
      <c r="R67" s="13"/>
      <c r="S67" s="14"/>
      <c r="T67" s="13"/>
      <c r="U67" s="13"/>
      <c r="V67" s="13"/>
      <c r="W67" s="13"/>
      <c r="X67" s="13"/>
      <c r="Y67" s="13"/>
      <c r="Z67" s="13"/>
    </row>
    <row r="68" spans="1:26" ht="129" customHeight="1">
      <c r="A68" s="30"/>
      <c r="B68" s="24"/>
      <c r="C68" s="26"/>
      <c r="D68" s="26"/>
      <c r="E68" s="1" t="s">
        <v>27</v>
      </c>
      <c r="F68" s="7">
        <v>3512.3</v>
      </c>
      <c r="G68" s="7">
        <v>3205.4</v>
      </c>
      <c r="H68" s="7">
        <f>I68</f>
        <v>308.6</v>
      </c>
      <c r="I68" s="7">
        <v>308.6</v>
      </c>
      <c r="J68" s="7">
        <f>I68/F68*100</f>
        <v>8.786265410130115</v>
      </c>
      <c r="K68" s="7">
        <f>I68/G68*100</f>
        <v>9.627503587695765</v>
      </c>
      <c r="L68" s="7">
        <f>I68/H68*100</f>
        <v>100</v>
      </c>
      <c r="M68" s="25"/>
      <c r="N68" s="25"/>
      <c r="O68" s="13"/>
      <c r="P68" s="13"/>
      <c r="Q68" s="13"/>
      <c r="R68" s="13"/>
      <c r="S68" s="14"/>
      <c r="T68" s="13"/>
      <c r="U68" s="13"/>
      <c r="V68" s="13"/>
      <c r="W68" s="13"/>
      <c r="X68" s="13"/>
      <c r="Y68" s="13"/>
      <c r="Z68" s="13"/>
    </row>
    <row r="69" spans="1:26" ht="134.25" customHeight="1">
      <c r="A69" s="30"/>
      <c r="B69" s="24"/>
      <c r="C69" s="26"/>
      <c r="D69" s="26"/>
      <c r="E69" s="1" t="s">
        <v>31</v>
      </c>
      <c r="F69" s="7" t="s">
        <v>91</v>
      </c>
      <c r="G69" s="7" t="s">
        <v>11</v>
      </c>
      <c r="H69" s="7" t="s">
        <v>11</v>
      </c>
      <c r="I69" s="7" t="s">
        <v>11</v>
      </c>
      <c r="J69" s="7" t="s">
        <v>11</v>
      </c>
      <c r="K69" s="7" t="s">
        <v>11</v>
      </c>
      <c r="L69" s="7" t="e">
        <f>I69/H69*100</f>
        <v>#VALUE!</v>
      </c>
      <c r="M69" s="25"/>
      <c r="N69" s="25"/>
      <c r="O69" s="13"/>
      <c r="P69" s="13"/>
      <c r="Q69" s="13"/>
      <c r="R69" s="13"/>
      <c r="S69" s="14"/>
      <c r="T69" s="13"/>
      <c r="U69" s="13"/>
      <c r="V69" s="13"/>
      <c r="W69" s="13"/>
      <c r="X69" s="13"/>
      <c r="Y69" s="13"/>
      <c r="Z69" s="13"/>
    </row>
    <row r="70" spans="1:26" ht="135.75" customHeight="1">
      <c r="A70" s="30"/>
      <c r="B70" s="24"/>
      <c r="C70" s="26"/>
      <c r="D70" s="26"/>
      <c r="E70" s="1" t="s">
        <v>28</v>
      </c>
      <c r="F70" s="7">
        <v>0</v>
      </c>
      <c r="G70" s="7"/>
      <c r="H70" s="7"/>
      <c r="I70" s="7"/>
      <c r="J70" s="7"/>
      <c r="K70" s="7"/>
      <c r="L70" s="7" t="e">
        <f>I70/H70*100</f>
        <v>#DIV/0!</v>
      </c>
      <c r="M70" s="25"/>
      <c r="N70" s="25"/>
      <c r="O70" s="13"/>
      <c r="P70" s="13"/>
      <c r="Q70" s="13"/>
      <c r="R70" s="13"/>
      <c r="S70" s="14"/>
      <c r="T70" s="13"/>
      <c r="U70" s="13"/>
      <c r="V70" s="13"/>
      <c r="W70" s="13"/>
      <c r="X70" s="13"/>
      <c r="Y70" s="13"/>
      <c r="Z70" s="13"/>
    </row>
    <row r="71" spans="1:26" ht="66" customHeight="1">
      <c r="A71" s="30">
        <v>11</v>
      </c>
      <c r="B71" s="24" t="s">
        <v>63</v>
      </c>
      <c r="C71" s="26" t="s">
        <v>61</v>
      </c>
      <c r="D71" s="26" t="s">
        <v>62</v>
      </c>
      <c r="E71" s="1" t="s">
        <v>25</v>
      </c>
      <c r="F71" s="7">
        <f>F72+F73+F74+F76</f>
        <v>24407</v>
      </c>
      <c r="G71" s="7">
        <f>G72+G73+G74+G76</f>
        <v>24177.9</v>
      </c>
      <c r="H71" s="7">
        <f>H72+H73+H74+H76</f>
        <v>5300</v>
      </c>
      <c r="I71" s="7">
        <f>I72+I73+I74+I76</f>
        <v>5300</v>
      </c>
      <c r="J71" s="7">
        <f>I71/F71*100</f>
        <v>21.715081738845413</v>
      </c>
      <c r="K71" s="7">
        <f>I71/G71*100</f>
        <v>21.92084506925746</v>
      </c>
      <c r="L71" s="7">
        <f>I71/H71*100</f>
        <v>100</v>
      </c>
      <c r="M71" s="24" t="s">
        <v>120</v>
      </c>
      <c r="N71" s="24" t="s">
        <v>105</v>
      </c>
      <c r="O71" s="14">
        <f>P71+Q71+R71</f>
        <v>10</v>
      </c>
      <c r="P71" s="13">
        <v>3</v>
      </c>
      <c r="Q71" s="13"/>
      <c r="R71" s="13">
        <v>7</v>
      </c>
      <c r="S71" s="14">
        <f>(100+100+100)/10</f>
        <v>30</v>
      </c>
      <c r="T71" s="13"/>
      <c r="U71" s="13"/>
      <c r="V71" s="13"/>
      <c r="W71" s="13"/>
      <c r="X71" s="13"/>
      <c r="Y71" s="13"/>
      <c r="Z71" s="13"/>
    </row>
    <row r="72" spans="1:26" ht="93.75" customHeight="1">
      <c r="A72" s="30"/>
      <c r="B72" s="24"/>
      <c r="C72" s="26"/>
      <c r="D72" s="26"/>
      <c r="E72" s="1" t="s">
        <v>26</v>
      </c>
      <c r="F72" s="7"/>
      <c r="G72" s="7"/>
      <c r="H72" s="7"/>
      <c r="I72" s="7"/>
      <c r="J72" s="7"/>
      <c r="K72" s="7"/>
      <c r="L72" s="7"/>
      <c r="M72" s="25"/>
      <c r="N72" s="25"/>
      <c r="O72" s="13"/>
      <c r="P72" s="13"/>
      <c r="Q72" s="13"/>
      <c r="R72" s="13"/>
      <c r="S72" s="14"/>
      <c r="T72" s="13"/>
      <c r="U72" s="13"/>
      <c r="V72" s="13"/>
      <c r="W72" s="13"/>
      <c r="X72" s="13"/>
      <c r="Y72" s="13"/>
      <c r="Z72" s="13"/>
    </row>
    <row r="73" spans="1:26" ht="65.25" customHeight="1">
      <c r="A73" s="30"/>
      <c r="B73" s="24"/>
      <c r="C73" s="26"/>
      <c r="D73" s="26"/>
      <c r="E73" s="1" t="s">
        <v>16</v>
      </c>
      <c r="F73" s="7">
        <v>0</v>
      </c>
      <c r="G73" s="7">
        <v>0</v>
      </c>
      <c r="H73" s="7">
        <v>0</v>
      </c>
      <c r="I73" s="7">
        <v>0</v>
      </c>
      <c r="J73" s="7"/>
      <c r="K73" s="7"/>
      <c r="L73" s="7" t="e">
        <f>I73/H73*100</f>
        <v>#DIV/0!</v>
      </c>
      <c r="M73" s="25"/>
      <c r="N73" s="25"/>
      <c r="O73" s="13"/>
      <c r="P73" s="13"/>
      <c r="Q73" s="13"/>
      <c r="R73" s="13"/>
      <c r="S73" s="14"/>
      <c r="T73" s="13"/>
      <c r="U73" s="13"/>
      <c r="V73" s="13"/>
      <c r="W73" s="13"/>
      <c r="X73" s="13"/>
      <c r="Y73" s="13"/>
      <c r="Z73" s="13"/>
    </row>
    <row r="74" spans="1:26" ht="70.5" customHeight="1">
      <c r="A74" s="30"/>
      <c r="B74" s="24"/>
      <c r="C74" s="26"/>
      <c r="D74" s="26"/>
      <c r="E74" s="1" t="s">
        <v>27</v>
      </c>
      <c r="F74" s="7">
        <v>24407</v>
      </c>
      <c r="G74" s="7">
        <v>24177.9</v>
      </c>
      <c r="H74" s="7">
        <f>I74</f>
        <v>5300</v>
      </c>
      <c r="I74" s="7">
        <v>5300</v>
      </c>
      <c r="J74" s="7">
        <f>I74/F74*100</f>
        <v>21.715081738845413</v>
      </c>
      <c r="K74" s="7">
        <f>I74/G74*100</f>
        <v>21.92084506925746</v>
      </c>
      <c r="L74" s="7">
        <f>I74/H74*100</f>
        <v>100</v>
      </c>
      <c r="M74" s="25"/>
      <c r="N74" s="25"/>
      <c r="O74" s="13"/>
      <c r="P74" s="13"/>
      <c r="Q74" s="13"/>
      <c r="R74" s="13"/>
      <c r="S74" s="14"/>
      <c r="T74" s="13"/>
      <c r="U74" s="13"/>
      <c r="V74" s="13"/>
      <c r="W74" s="13"/>
      <c r="X74" s="13"/>
      <c r="Y74" s="13"/>
      <c r="Z74" s="13"/>
    </row>
    <row r="75" spans="1:26" ht="76.5" customHeight="1">
      <c r="A75" s="30"/>
      <c r="B75" s="24"/>
      <c r="C75" s="26"/>
      <c r="D75" s="26"/>
      <c r="E75" s="1" t="s">
        <v>31</v>
      </c>
      <c r="F75" s="7"/>
      <c r="G75" s="7" t="s">
        <v>11</v>
      </c>
      <c r="H75" s="7" t="s">
        <v>11</v>
      </c>
      <c r="I75" s="7" t="s">
        <v>11</v>
      </c>
      <c r="J75" s="7" t="s">
        <v>11</v>
      </c>
      <c r="K75" s="7" t="s">
        <v>11</v>
      </c>
      <c r="L75" s="7" t="e">
        <f>I75/H75*100</f>
        <v>#VALUE!</v>
      </c>
      <c r="M75" s="25"/>
      <c r="N75" s="25"/>
      <c r="O75" s="13"/>
      <c r="P75" s="13"/>
      <c r="Q75" s="13"/>
      <c r="R75" s="13"/>
      <c r="S75" s="14"/>
      <c r="T75" s="13"/>
      <c r="U75" s="13"/>
      <c r="V75" s="13"/>
      <c r="W75" s="13"/>
      <c r="X75" s="13"/>
      <c r="Y75" s="13"/>
      <c r="Z75" s="13"/>
    </row>
    <row r="76" spans="1:26" ht="71.25" customHeight="1">
      <c r="A76" s="30"/>
      <c r="B76" s="24"/>
      <c r="C76" s="26"/>
      <c r="D76" s="26"/>
      <c r="E76" s="1" t="s">
        <v>28</v>
      </c>
      <c r="F76" s="7">
        <v>0</v>
      </c>
      <c r="G76" s="7"/>
      <c r="H76" s="7"/>
      <c r="I76" s="7"/>
      <c r="J76" s="7"/>
      <c r="K76" s="7"/>
      <c r="L76" s="7" t="e">
        <f>I76/H76*100</f>
        <v>#DIV/0!</v>
      </c>
      <c r="M76" s="25"/>
      <c r="N76" s="25"/>
      <c r="O76" s="13"/>
      <c r="P76" s="13"/>
      <c r="Q76" s="13"/>
      <c r="R76" s="13"/>
      <c r="S76" s="14"/>
      <c r="T76" s="13"/>
      <c r="U76" s="13"/>
      <c r="V76" s="13"/>
      <c r="W76" s="13"/>
      <c r="X76" s="13"/>
      <c r="Y76" s="13"/>
      <c r="Z76" s="13"/>
    </row>
    <row r="77" spans="1:26" ht="45" customHeight="1">
      <c r="A77" s="30">
        <v>12</v>
      </c>
      <c r="B77" s="24" t="s">
        <v>64</v>
      </c>
      <c r="C77" s="26" t="s">
        <v>94</v>
      </c>
      <c r="D77" s="26" t="s">
        <v>58</v>
      </c>
      <c r="E77" s="1" t="s">
        <v>25</v>
      </c>
      <c r="F77" s="7">
        <f>F78+F79+F80+F82</f>
        <v>4817.2</v>
      </c>
      <c r="G77" s="7">
        <f>G78+G79+G80+G82</f>
        <v>4817.2</v>
      </c>
      <c r="H77" s="7">
        <f>H78+H79+H80+H82</f>
        <v>0</v>
      </c>
      <c r="I77" s="7">
        <f>I78+I79+I80+I82</f>
        <v>0</v>
      </c>
      <c r="J77" s="7">
        <f>I77/F77*100</f>
        <v>0</v>
      </c>
      <c r="K77" s="7">
        <f>I77/G77*100</f>
        <v>0</v>
      </c>
      <c r="L77" s="7" t="e">
        <f>I77/H77*100</f>
        <v>#DIV/0!</v>
      </c>
      <c r="M77" s="24" t="s">
        <v>7</v>
      </c>
      <c r="N77" s="24" t="s">
        <v>8</v>
      </c>
      <c r="O77" s="14">
        <f>P77+Q77+R77</f>
        <v>6</v>
      </c>
      <c r="P77" s="13">
        <v>0</v>
      </c>
      <c r="Q77" s="13"/>
      <c r="R77" s="13">
        <v>6</v>
      </c>
      <c r="S77" s="14">
        <v>0</v>
      </c>
      <c r="T77" s="13"/>
      <c r="U77" s="13"/>
      <c r="V77" s="13"/>
      <c r="W77" s="13"/>
      <c r="X77" s="13"/>
      <c r="Y77" s="13"/>
      <c r="Z77" s="13"/>
    </row>
    <row r="78" spans="1:26" ht="30.75">
      <c r="A78" s="30"/>
      <c r="B78" s="24"/>
      <c r="C78" s="26"/>
      <c r="D78" s="26"/>
      <c r="E78" s="1" t="s">
        <v>26</v>
      </c>
      <c r="F78" s="7"/>
      <c r="G78" s="7"/>
      <c r="H78" s="7"/>
      <c r="I78" s="7"/>
      <c r="J78" s="7"/>
      <c r="K78" s="7"/>
      <c r="L78" s="7"/>
      <c r="M78" s="25"/>
      <c r="N78" s="25"/>
      <c r="O78" s="13"/>
      <c r="P78" s="13"/>
      <c r="Q78" s="13"/>
      <c r="R78" s="13"/>
      <c r="S78" s="14"/>
      <c r="T78" s="13"/>
      <c r="U78" s="13"/>
      <c r="V78" s="13"/>
      <c r="W78" s="13"/>
      <c r="X78" s="13"/>
      <c r="Y78" s="13"/>
      <c r="Z78" s="13"/>
    </row>
    <row r="79" spans="1:26" ht="46.5">
      <c r="A79" s="30"/>
      <c r="B79" s="24"/>
      <c r="C79" s="26"/>
      <c r="D79" s="26"/>
      <c r="E79" s="1" t="s">
        <v>16</v>
      </c>
      <c r="F79" s="7">
        <v>3313.9</v>
      </c>
      <c r="G79" s="7">
        <v>3313.9</v>
      </c>
      <c r="H79" s="7">
        <v>0</v>
      </c>
      <c r="I79" s="7">
        <v>0</v>
      </c>
      <c r="J79" s="7"/>
      <c r="K79" s="7"/>
      <c r="L79" s="7" t="e">
        <f>I79/H79*100</f>
        <v>#DIV/0!</v>
      </c>
      <c r="M79" s="25"/>
      <c r="N79" s="25"/>
      <c r="O79" s="13"/>
      <c r="P79" s="13"/>
      <c r="Q79" s="13"/>
      <c r="R79" s="13"/>
      <c r="S79" s="14"/>
      <c r="T79" s="13"/>
      <c r="U79" s="13"/>
      <c r="V79" s="13"/>
      <c r="W79" s="13"/>
      <c r="X79" s="13"/>
      <c r="Y79" s="13"/>
      <c r="Z79" s="13"/>
    </row>
    <row r="80" spans="1:26" ht="42" customHeight="1">
      <c r="A80" s="30"/>
      <c r="B80" s="24"/>
      <c r="C80" s="26"/>
      <c r="D80" s="26"/>
      <c r="E80" s="1" t="s">
        <v>27</v>
      </c>
      <c r="F80" s="7">
        <v>1503.3</v>
      </c>
      <c r="G80" s="7">
        <v>1503.3</v>
      </c>
      <c r="H80" s="7">
        <f>I80</f>
        <v>0</v>
      </c>
      <c r="I80" s="7"/>
      <c r="J80" s="7">
        <f>I80/F80*100</f>
        <v>0</v>
      </c>
      <c r="K80" s="7">
        <f>I80/G80*100</f>
        <v>0</v>
      </c>
      <c r="L80" s="7" t="e">
        <f>I80/H80*100</f>
        <v>#DIV/0!</v>
      </c>
      <c r="M80" s="25"/>
      <c r="N80" s="25"/>
      <c r="O80" s="13"/>
      <c r="P80" s="13"/>
      <c r="Q80" s="13"/>
      <c r="R80" s="13"/>
      <c r="S80" s="14"/>
      <c r="T80" s="13"/>
      <c r="U80" s="13"/>
      <c r="V80" s="13"/>
      <c r="W80" s="13"/>
      <c r="X80" s="13"/>
      <c r="Y80" s="13"/>
      <c r="Z80" s="13"/>
    </row>
    <row r="81" spans="1:26" ht="62.25">
      <c r="A81" s="30"/>
      <c r="B81" s="24"/>
      <c r="C81" s="26"/>
      <c r="D81" s="26"/>
      <c r="E81" s="1" t="s">
        <v>31</v>
      </c>
      <c r="F81" s="7"/>
      <c r="G81" s="7" t="s">
        <v>11</v>
      </c>
      <c r="H81" s="7" t="s">
        <v>11</v>
      </c>
      <c r="I81" s="7" t="s">
        <v>11</v>
      </c>
      <c r="J81" s="7" t="s">
        <v>11</v>
      </c>
      <c r="K81" s="7" t="s">
        <v>11</v>
      </c>
      <c r="L81" s="7" t="e">
        <f>I81/H81*100</f>
        <v>#VALUE!</v>
      </c>
      <c r="M81" s="25"/>
      <c r="N81" s="25"/>
      <c r="O81" s="13"/>
      <c r="P81" s="13"/>
      <c r="Q81" s="13"/>
      <c r="R81" s="13"/>
      <c r="S81" s="14"/>
      <c r="T81" s="13"/>
      <c r="U81" s="13"/>
      <c r="V81" s="13"/>
      <c r="W81" s="13"/>
      <c r="X81" s="13"/>
      <c r="Y81" s="13"/>
      <c r="Z81" s="13"/>
    </row>
    <row r="82" spans="1:26" ht="30.75">
      <c r="A82" s="30"/>
      <c r="B82" s="24"/>
      <c r="C82" s="26"/>
      <c r="D82" s="26"/>
      <c r="E82" s="1" t="s">
        <v>28</v>
      </c>
      <c r="F82" s="7">
        <v>0</v>
      </c>
      <c r="G82" s="7"/>
      <c r="H82" s="7"/>
      <c r="I82" s="7"/>
      <c r="J82" s="7"/>
      <c r="K82" s="7"/>
      <c r="L82" s="7" t="e">
        <f>I82/H82*100</f>
        <v>#DIV/0!</v>
      </c>
      <c r="M82" s="25"/>
      <c r="N82" s="25"/>
      <c r="O82" s="13"/>
      <c r="P82" s="13"/>
      <c r="Q82" s="13"/>
      <c r="R82" s="13"/>
      <c r="S82" s="14"/>
      <c r="T82" s="13"/>
      <c r="U82" s="13"/>
      <c r="V82" s="13"/>
      <c r="W82" s="13"/>
      <c r="X82" s="13"/>
      <c r="Y82" s="13"/>
      <c r="Z82" s="13"/>
    </row>
    <row r="83" spans="1:26" ht="128.25" customHeight="1">
      <c r="A83" s="30">
        <v>13</v>
      </c>
      <c r="B83" s="24" t="s">
        <v>66</v>
      </c>
      <c r="C83" s="26" t="s">
        <v>65</v>
      </c>
      <c r="D83" s="26" t="s">
        <v>55</v>
      </c>
      <c r="E83" s="1" t="s">
        <v>25</v>
      </c>
      <c r="F83" s="7">
        <f>F84+F85+F86</f>
        <v>26751.7</v>
      </c>
      <c r="G83" s="7">
        <f>G84+G85+G86</f>
        <v>29316.199999999997</v>
      </c>
      <c r="H83" s="7">
        <f>H84+H85+H86</f>
        <v>7211.8</v>
      </c>
      <c r="I83" s="7">
        <f>I84+I85+I86</f>
        <v>7211.8</v>
      </c>
      <c r="J83" s="7">
        <f>I83/F83*100</f>
        <v>26.958286763084217</v>
      </c>
      <c r="K83" s="7">
        <f>I83/G83*100</f>
        <v>24.600050484032725</v>
      </c>
      <c r="L83" s="7">
        <f>I83/H83*100</f>
        <v>100</v>
      </c>
      <c r="M83" s="24" t="s">
        <v>10</v>
      </c>
      <c r="N83" s="24" t="s">
        <v>0</v>
      </c>
      <c r="O83" s="14">
        <f>P83+Q83+R83</f>
        <v>8</v>
      </c>
      <c r="P83" s="13">
        <v>1</v>
      </c>
      <c r="Q83" s="13">
        <v>3</v>
      </c>
      <c r="R83" s="13">
        <v>4</v>
      </c>
      <c r="S83" s="14">
        <f>(29.9+100+31.6+95.6+73.2+93.9+15)/8</f>
        <v>54.900000000000006</v>
      </c>
      <c r="T83" s="13"/>
      <c r="U83" s="13"/>
      <c r="V83" s="13"/>
      <c r="W83" s="13"/>
      <c r="X83" s="13"/>
      <c r="Y83" s="13"/>
      <c r="Z83" s="13"/>
    </row>
    <row r="84" spans="1:26" ht="93" customHeight="1">
      <c r="A84" s="30"/>
      <c r="B84" s="24"/>
      <c r="C84" s="26"/>
      <c r="D84" s="26"/>
      <c r="E84" s="1" t="s">
        <v>26</v>
      </c>
      <c r="F84" s="7"/>
      <c r="G84" s="7"/>
      <c r="H84" s="7"/>
      <c r="I84" s="7"/>
      <c r="J84" s="7"/>
      <c r="K84" s="7"/>
      <c r="L84" s="7"/>
      <c r="M84" s="25"/>
      <c r="N84" s="25"/>
      <c r="O84" s="13"/>
      <c r="P84" s="13"/>
      <c r="Q84" s="13"/>
      <c r="R84" s="13"/>
      <c r="S84" s="14"/>
      <c r="T84" s="13"/>
      <c r="U84" s="13"/>
      <c r="V84" s="13"/>
      <c r="W84" s="13"/>
      <c r="X84" s="13"/>
      <c r="Y84" s="13"/>
      <c r="Z84" s="13"/>
    </row>
    <row r="85" spans="1:26" ht="143.25" customHeight="1">
      <c r="A85" s="30"/>
      <c r="B85" s="24"/>
      <c r="C85" s="26"/>
      <c r="D85" s="26"/>
      <c r="E85" s="1" t="s">
        <v>16</v>
      </c>
      <c r="F85" s="7">
        <v>10273</v>
      </c>
      <c r="G85" s="7">
        <v>12952.3</v>
      </c>
      <c r="H85" s="7">
        <v>5403.3</v>
      </c>
      <c r="I85" s="7">
        <v>5403.3</v>
      </c>
      <c r="J85" s="7">
        <f>I85/F85*100</f>
        <v>52.59709919205685</v>
      </c>
      <c r="K85" s="7">
        <f>I85/G85*100</f>
        <v>41.71691514248435</v>
      </c>
      <c r="L85" s="7">
        <f>I85/H85*100</f>
        <v>100</v>
      </c>
      <c r="M85" s="25"/>
      <c r="N85" s="25"/>
      <c r="O85" s="13"/>
      <c r="P85" s="13"/>
      <c r="Q85" s="13"/>
      <c r="R85" s="13"/>
      <c r="S85" s="14"/>
      <c r="T85" s="13"/>
      <c r="U85" s="13"/>
      <c r="V85" s="13"/>
      <c r="W85" s="13"/>
      <c r="X85" s="13"/>
      <c r="Y85" s="13"/>
      <c r="Z85" s="13"/>
    </row>
    <row r="86" spans="1:26" ht="93" customHeight="1">
      <c r="A86" s="30"/>
      <c r="B86" s="24"/>
      <c r="C86" s="26"/>
      <c r="D86" s="26"/>
      <c r="E86" s="1" t="s">
        <v>27</v>
      </c>
      <c r="F86" s="7">
        <v>16478.7</v>
      </c>
      <c r="G86" s="7">
        <v>16363.9</v>
      </c>
      <c r="H86" s="7">
        <f>I86</f>
        <v>1808.5</v>
      </c>
      <c r="I86" s="7">
        <v>1808.5</v>
      </c>
      <c r="J86" s="7">
        <f>I86/F86*100</f>
        <v>10.974773495482046</v>
      </c>
      <c r="K86" s="7">
        <f>I86/G86*100</f>
        <v>11.05176638820819</v>
      </c>
      <c r="L86" s="7">
        <f>I86/H86*100</f>
        <v>100</v>
      </c>
      <c r="M86" s="25"/>
      <c r="N86" s="25"/>
      <c r="O86" s="13"/>
      <c r="P86" s="13"/>
      <c r="Q86" s="13"/>
      <c r="R86" s="13"/>
      <c r="S86" s="14"/>
      <c r="T86" s="13"/>
      <c r="U86" s="13"/>
      <c r="V86" s="13"/>
      <c r="W86" s="13"/>
      <c r="X86" s="13"/>
      <c r="Y86" s="13"/>
      <c r="Z86" s="13"/>
    </row>
    <row r="87" spans="1:26" ht="99.75" customHeight="1">
      <c r="A87" s="30"/>
      <c r="B87" s="24"/>
      <c r="C87" s="26"/>
      <c r="D87" s="26"/>
      <c r="E87" s="1" t="s">
        <v>31</v>
      </c>
      <c r="F87" s="7"/>
      <c r="G87" s="7" t="s">
        <v>11</v>
      </c>
      <c r="H87" s="7" t="s">
        <v>11</v>
      </c>
      <c r="I87" s="7" t="s">
        <v>11</v>
      </c>
      <c r="J87" s="7" t="s">
        <v>11</v>
      </c>
      <c r="K87" s="7" t="s">
        <v>11</v>
      </c>
      <c r="L87" s="7" t="e">
        <f>I87/H87*100</f>
        <v>#VALUE!</v>
      </c>
      <c r="M87" s="25"/>
      <c r="N87" s="25"/>
      <c r="O87" s="13"/>
      <c r="P87" s="13"/>
      <c r="Q87" s="13"/>
      <c r="R87" s="13"/>
      <c r="S87" s="14"/>
      <c r="T87" s="13"/>
      <c r="U87" s="13"/>
      <c r="V87" s="13"/>
      <c r="W87" s="13"/>
      <c r="X87" s="13"/>
      <c r="Y87" s="13"/>
      <c r="Z87" s="13"/>
    </row>
    <row r="88" spans="1:26" ht="120" customHeight="1">
      <c r="A88" s="30"/>
      <c r="B88" s="24"/>
      <c r="C88" s="26"/>
      <c r="D88" s="26"/>
      <c r="E88" s="1" t="s">
        <v>28</v>
      </c>
      <c r="F88" s="7" t="s">
        <v>11</v>
      </c>
      <c r="G88" s="7" t="s">
        <v>11</v>
      </c>
      <c r="H88" s="7" t="s">
        <v>11</v>
      </c>
      <c r="I88" s="7" t="s">
        <v>11</v>
      </c>
      <c r="J88" s="7" t="s">
        <v>11</v>
      </c>
      <c r="K88" s="7" t="s">
        <v>11</v>
      </c>
      <c r="L88" s="7" t="e">
        <f>I88/H88*100</f>
        <v>#VALUE!</v>
      </c>
      <c r="M88" s="25"/>
      <c r="N88" s="25"/>
      <c r="O88" s="13"/>
      <c r="P88" s="13"/>
      <c r="Q88" s="13"/>
      <c r="R88" s="13"/>
      <c r="S88" s="14"/>
      <c r="T88" s="13"/>
      <c r="U88" s="13"/>
      <c r="V88" s="13"/>
      <c r="W88" s="13"/>
      <c r="X88" s="13"/>
      <c r="Y88" s="13"/>
      <c r="Z88" s="13"/>
    </row>
    <row r="89" spans="1:26" ht="63.75" customHeight="1">
      <c r="A89" s="30">
        <v>14</v>
      </c>
      <c r="B89" s="24" t="s">
        <v>67</v>
      </c>
      <c r="C89" s="26" t="s">
        <v>95</v>
      </c>
      <c r="D89" s="26" t="s">
        <v>68</v>
      </c>
      <c r="E89" s="1" t="s">
        <v>25</v>
      </c>
      <c r="F89" s="7">
        <f>F90+F91+F92</f>
        <v>6398.2</v>
      </c>
      <c r="G89" s="7">
        <f>G90+G91+G92</f>
        <v>6398.2</v>
      </c>
      <c r="H89" s="7">
        <f>H90+H91+H92</f>
        <v>35.6</v>
      </c>
      <c r="I89" s="7">
        <f>I90+I91+I92</f>
        <v>35.6</v>
      </c>
      <c r="J89" s="7">
        <f>I89/F89*100</f>
        <v>0.5564064893251227</v>
      </c>
      <c r="K89" s="7">
        <f>I89/G89*100</f>
        <v>0.5564064893251227</v>
      </c>
      <c r="L89" s="7">
        <f>I89/H89*100</f>
        <v>100</v>
      </c>
      <c r="M89" s="24" t="s">
        <v>112</v>
      </c>
      <c r="N89" s="31" t="s">
        <v>3</v>
      </c>
      <c r="O89" s="13">
        <f>P89+Q89+R89</f>
        <v>3</v>
      </c>
      <c r="P89" s="13">
        <v>2</v>
      </c>
      <c r="Q89" s="13"/>
      <c r="R89" s="13">
        <v>1</v>
      </c>
      <c r="S89" s="14">
        <f>(100+20+100)/3</f>
        <v>73.33333333333333</v>
      </c>
      <c r="T89" s="13"/>
      <c r="U89" s="13"/>
      <c r="V89" s="13"/>
      <c r="W89" s="13"/>
      <c r="X89" s="13"/>
      <c r="Y89" s="13"/>
      <c r="Z89" s="13"/>
    </row>
    <row r="90" spans="1:26" ht="80.25" customHeight="1">
      <c r="A90" s="30"/>
      <c r="B90" s="24"/>
      <c r="C90" s="26"/>
      <c r="D90" s="26"/>
      <c r="E90" s="1" t="s">
        <v>26</v>
      </c>
      <c r="F90" s="7"/>
      <c r="G90" s="7"/>
      <c r="H90" s="7"/>
      <c r="I90" s="7"/>
      <c r="J90" s="7"/>
      <c r="K90" s="7"/>
      <c r="L90" s="7"/>
      <c r="M90" s="25"/>
      <c r="N90" s="32"/>
      <c r="O90" s="13"/>
      <c r="P90" s="13"/>
      <c r="Q90" s="13"/>
      <c r="R90" s="13"/>
      <c r="S90" s="14"/>
      <c r="T90" s="13"/>
      <c r="U90" s="13"/>
      <c r="V90" s="13"/>
      <c r="W90" s="13"/>
      <c r="X90" s="13"/>
      <c r="Y90" s="13"/>
      <c r="Z90" s="13"/>
    </row>
    <row r="91" spans="1:26" ht="54" customHeight="1">
      <c r="A91" s="30"/>
      <c r="B91" s="24"/>
      <c r="C91" s="26"/>
      <c r="D91" s="26"/>
      <c r="E91" s="1" t="s">
        <v>16</v>
      </c>
      <c r="F91" s="7">
        <v>0</v>
      </c>
      <c r="G91" s="7">
        <v>0</v>
      </c>
      <c r="H91" s="7">
        <v>0</v>
      </c>
      <c r="I91" s="7">
        <v>0</v>
      </c>
      <c r="J91" s="7"/>
      <c r="K91" s="7"/>
      <c r="L91" s="7" t="e">
        <f>I91/H91*100</f>
        <v>#DIV/0!</v>
      </c>
      <c r="M91" s="25"/>
      <c r="N91" s="32"/>
      <c r="O91" s="13"/>
      <c r="P91" s="13"/>
      <c r="Q91" s="13"/>
      <c r="R91" s="13"/>
      <c r="S91" s="14"/>
      <c r="T91" s="13"/>
      <c r="U91" s="13"/>
      <c r="V91" s="13"/>
      <c r="W91" s="13"/>
      <c r="X91" s="13"/>
      <c r="Y91" s="13"/>
      <c r="Z91" s="13"/>
    </row>
    <row r="92" spans="1:26" ht="57.75" customHeight="1">
      <c r="A92" s="30"/>
      <c r="B92" s="24"/>
      <c r="C92" s="26"/>
      <c r="D92" s="26"/>
      <c r="E92" s="1" t="s">
        <v>27</v>
      </c>
      <c r="F92" s="7">
        <v>6398.2</v>
      </c>
      <c r="G92" s="7">
        <v>6398.2</v>
      </c>
      <c r="H92" s="7">
        <f>I92</f>
        <v>35.6</v>
      </c>
      <c r="I92" s="7">
        <v>35.6</v>
      </c>
      <c r="J92" s="7">
        <f>I92/F92*100</f>
        <v>0.5564064893251227</v>
      </c>
      <c r="K92" s="7">
        <f>I92/G92*100</f>
        <v>0.5564064893251227</v>
      </c>
      <c r="L92" s="7">
        <f>I92/H92*100</f>
        <v>100</v>
      </c>
      <c r="M92" s="25"/>
      <c r="N92" s="32"/>
      <c r="O92" s="13"/>
      <c r="P92" s="13"/>
      <c r="Q92" s="13"/>
      <c r="R92" s="13"/>
      <c r="S92" s="14"/>
      <c r="T92" s="13"/>
      <c r="U92" s="13"/>
      <c r="V92" s="13"/>
      <c r="W92" s="13"/>
      <c r="X92" s="13"/>
      <c r="Y92" s="13"/>
      <c r="Z92" s="13"/>
    </row>
    <row r="93" spans="1:26" ht="50.25" customHeight="1">
      <c r="A93" s="30"/>
      <c r="B93" s="24"/>
      <c r="C93" s="26"/>
      <c r="D93" s="26"/>
      <c r="E93" s="1" t="s">
        <v>31</v>
      </c>
      <c r="F93" s="7"/>
      <c r="G93" s="7">
        <v>0</v>
      </c>
      <c r="H93" s="7">
        <f>I93</f>
        <v>0</v>
      </c>
      <c r="I93" s="7">
        <v>0</v>
      </c>
      <c r="J93" s="7"/>
      <c r="K93" s="7"/>
      <c r="L93" s="7" t="e">
        <f>I93/H93*100</f>
        <v>#DIV/0!</v>
      </c>
      <c r="M93" s="25"/>
      <c r="N93" s="32"/>
      <c r="O93" s="13"/>
      <c r="P93" s="13"/>
      <c r="Q93" s="13"/>
      <c r="R93" s="13"/>
      <c r="S93" s="14"/>
      <c r="T93" s="13"/>
      <c r="U93" s="13"/>
      <c r="V93" s="13"/>
      <c r="W93" s="13"/>
      <c r="X93" s="13"/>
      <c r="Y93" s="13"/>
      <c r="Z93" s="13"/>
    </row>
    <row r="94" spans="1:26" ht="54" customHeight="1">
      <c r="A94" s="30"/>
      <c r="B94" s="24"/>
      <c r="C94" s="26"/>
      <c r="D94" s="26"/>
      <c r="E94" s="1" t="s">
        <v>28</v>
      </c>
      <c r="F94" s="7" t="s">
        <v>11</v>
      </c>
      <c r="G94" s="7" t="s">
        <v>11</v>
      </c>
      <c r="H94" s="7" t="s">
        <v>11</v>
      </c>
      <c r="I94" s="7" t="s">
        <v>11</v>
      </c>
      <c r="J94" s="7" t="s">
        <v>11</v>
      </c>
      <c r="K94" s="7" t="s">
        <v>11</v>
      </c>
      <c r="L94" s="7" t="e">
        <f>I94/H94*100</f>
        <v>#VALUE!</v>
      </c>
      <c r="M94" s="25"/>
      <c r="N94" s="32"/>
      <c r="O94" s="13"/>
      <c r="P94" s="13"/>
      <c r="Q94" s="13"/>
      <c r="R94" s="13"/>
      <c r="S94" s="14"/>
      <c r="T94" s="13"/>
      <c r="U94" s="13"/>
      <c r="V94" s="13"/>
      <c r="W94" s="13"/>
      <c r="X94" s="13"/>
      <c r="Y94" s="13"/>
      <c r="Z94" s="13"/>
    </row>
    <row r="95" spans="1:26" ht="81" customHeight="1">
      <c r="A95" s="30">
        <v>15</v>
      </c>
      <c r="B95" s="24" t="s">
        <v>70</v>
      </c>
      <c r="C95" s="26" t="s">
        <v>69</v>
      </c>
      <c r="D95" s="26" t="s">
        <v>58</v>
      </c>
      <c r="E95" s="1" t="s">
        <v>25</v>
      </c>
      <c r="F95" s="7">
        <f>F96+F97+F98+F100</f>
        <v>153875.4</v>
      </c>
      <c r="G95" s="7">
        <f>G96+G97+G98+G100</f>
        <v>151287.3</v>
      </c>
      <c r="H95" s="7">
        <f>H96+H97+H98+H100</f>
        <v>29214.9</v>
      </c>
      <c r="I95" s="7">
        <f>I96+I97+I98+I100</f>
        <v>29214.9</v>
      </c>
      <c r="J95" s="7">
        <f>I95/F95*100</f>
        <v>18.9860757470005</v>
      </c>
      <c r="K95" s="7">
        <f>I95/G95*100</f>
        <v>19.310874078656965</v>
      </c>
      <c r="L95" s="7">
        <f>I95/H95*100</f>
        <v>100</v>
      </c>
      <c r="M95" s="24" t="s">
        <v>124</v>
      </c>
      <c r="N95" s="24" t="s">
        <v>4</v>
      </c>
      <c r="O95" s="13">
        <f>P95+Q95+R95</f>
        <v>6</v>
      </c>
      <c r="P95" s="13">
        <v>1</v>
      </c>
      <c r="Q95" s="13">
        <v>4</v>
      </c>
      <c r="R95" s="13">
        <v>1</v>
      </c>
      <c r="S95" s="14">
        <f>(28.4+100+95.9+93+97+95.3)/6</f>
        <v>84.93333333333334</v>
      </c>
      <c r="T95" s="13"/>
      <c r="U95" s="13"/>
      <c r="V95" s="13"/>
      <c r="W95" s="13"/>
      <c r="X95" s="13"/>
      <c r="Y95" s="13"/>
      <c r="Z95" s="13"/>
    </row>
    <row r="96" spans="1:26" ht="63" customHeight="1">
      <c r="A96" s="30"/>
      <c r="B96" s="24"/>
      <c r="C96" s="26"/>
      <c r="D96" s="26"/>
      <c r="E96" s="1" t="s">
        <v>26</v>
      </c>
      <c r="F96" s="7"/>
      <c r="G96" s="7"/>
      <c r="H96" s="7"/>
      <c r="I96" s="7"/>
      <c r="J96" s="7"/>
      <c r="K96" s="7"/>
      <c r="L96" s="7"/>
      <c r="M96" s="25"/>
      <c r="N96" s="25"/>
      <c r="O96" s="13"/>
      <c r="P96" s="13"/>
      <c r="Q96" s="13"/>
      <c r="R96" s="13"/>
      <c r="S96" s="14"/>
      <c r="T96" s="13"/>
      <c r="U96" s="13"/>
      <c r="V96" s="13"/>
      <c r="W96" s="13"/>
      <c r="X96" s="13"/>
      <c r="Y96" s="13"/>
      <c r="Z96" s="13"/>
    </row>
    <row r="97" spans="1:26" ht="46.5">
      <c r="A97" s="30"/>
      <c r="B97" s="24"/>
      <c r="C97" s="26"/>
      <c r="D97" s="26"/>
      <c r="E97" s="1" t="s">
        <v>16</v>
      </c>
      <c r="F97" s="7">
        <v>38219.1</v>
      </c>
      <c r="G97" s="7">
        <v>38219.1</v>
      </c>
      <c r="H97" s="7"/>
      <c r="I97" s="7"/>
      <c r="J97" s="7">
        <f>I97/F97*100</f>
        <v>0</v>
      </c>
      <c r="K97" s="7">
        <f>I97/G97*100</f>
        <v>0</v>
      </c>
      <c r="L97" s="7" t="e">
        <f>I97/H97*100</f>
        <v>#DIV/0!</v>
      </c>
      <c r="M97" s="25"/>
      <c r="N97" s="25"/>
      <c r="O97" s="13"/>
      <c r="P97" s="13"/>
      <c r="Q97" s="13"/>
      <c r="R97" s="13"/>
      <c r="S97" s="14"/>
      <c r="T97" s="13"/>
      <c r="U97" s="13"/>
      <c r="V97" s="13"/>
      <c r="W97" s="13"/>
      <c r="X97" s="13"/>
      <c r="Y97" s="13"/>
      <c r="Z97" s="13"/>
    </row>
    <row r="98" spans="1:26" ht="91.5" customHeight="1">
      <c r="A98" s="30"/>
      <c r="B98" s="24"/>
      <c r="C98" s="26"/>
      <c r="D98" s="26"/>
      <c r="E98" s="1" t="s">
        <v>27</v>
      </c>
      <c r="F98" s="7">
        <v>115656.3</v>
      </c>
      <c r="G98" s="7">
        <v>113068.2</v>
      </c>
      <c r="H98" s="7">
        <f>I98</f>
        <v>29214.9</v>
      </c>
      <c r="I98" s="7">
        <v>29214.9</v>
      </c>
      <c r="J98" s="7">
        <f>I98/F98*100</f>
        <v>25.260102562506326</v>
      </c>
      <c r="K98" s="7">
        <f>I98/G98*100</f>
        <v>25.83829936268553</v>
      </c>
      <c r="L98" s="7">
        <f>I98/H98*100</f>
        <v>100</v>
      </c>
      <c r="M98" s="25"/>
      <c r="N98" s="25"/>
      <c r="O98" s="13"/>
      <c r="P98" s="13"/>
      <c r="Q98" s="13"/>
      <c r="R98" s="13"/>
      <c r="S98" s="14"/>
      <c r="T98" s="13"/>
      <c r="U98" s="13"/>
      <c r="V98" s="13"/>
      <c r="W98" s="13"/>
      <c r="X98" s="13"/>
      <c r="Y98" s="13"/>
      <c r="Z98" s="13"/>
    </row>
    <row r="99" spans="1:26" ht="62.25">
      <c r="A99" s="30"/>
      <c r="B99" s="24"/>
      <c r="C99" s="26"/>
      <c r="D99" s="26"/>
      <c r="E99" s="1" t="s">
        <v>31</v>
      </c>
      <c r="F99" s="7"/>
      <c r="G99" s="7" t="s">
        <v>11</v>
      </c>
      <c r="H99" s="7" t="s">
        <v>11</v>
      </c>
      <c r="I99" s="7" t="s">
        <v>11</v>
      </c>
      <c r="J99" s="7" t="s">
        <v>11</v>
      </c>
      <c r="K99" s="7" t="s">
        <v>11</v>
      </c>
      <c r="L99" s="7" t="e">
        <f>I99/H99*100</f>
        <v>#VALUE!</v>
      </c>
      <c r="M99" s="25"/>
      <c r="N99" s="25"/>
      <c r="O99" s="13"/>
      <c r="P99" s="13"/>
      <c r="Q99" s="13"/>
      <c r="R99" s="13"/>
      <c r="S99" s="14"/>
      <c r="T99" s="13"/>
      <c r="U99" s="13"/>
      <c r="V99" s="13"/>
      <c r="W99" s="13"/>
      <c r="X99" s="13"/>
      <c r="Y99" s="13"/>
      <c r="Z99" s="13"/>
    </row>
    <row r="100" spans="1:26" ht="30.75">
      <c r="A100" s="30"/>
      <c r="B100" s="24"/>
      <c r="C100" s="26"/>
      <c r="D100" s="26"/>
      <c r="E100" s="1" t="s">
        <v>28</v>
      </c>
      <c r="F100" s="7">
        <v>0</v>
      </c>
      <c r="G100" s="7"/>
      <c r="H100" s="7"/>
      <c r="I100" s="7"/>
      <c r="J100" s="7"/>
      <c r="K100" s="7"/>
      <c r="L100" s="7" t="e">
        <f>I100/H100*100</f>
        <v>#DIV/0!</v>
      </c>
      <c r="M100" s="25"/>
      <c r="N100" s="25"/>
      <c r="O100" s="13"/>
      <c r="P100" s="13"/>
      <c r="Q100" s="13"/>
      <c r="R100" s="13"/>
      <c r="S100" s="14"/>
      <c r="T100" s="13"/>
      <c r="U100" s="13"/>
      <c r="V100" s="13"/>
      <c r="W100" s="13"/>
      <c r="X100" s="13"/>
      <c r="Y100" s="13"/>
      <c r="Z100" s="13"/>
    </row>
    <row r="101" spans="1:26" ht="75.75" customHeight="1">
      <c r="A101" s="30">
        <v>16</v>
      </c>
      <c r="B101" s="24" t="s">
        <v>72</v>
      </c>
      <c r="C101" s="26" t="s">
        <v>71</v>
      </c>
      <c r="D101" s="26" t="s">
        <v>74</v>
      </c>
      <c r="E101" s="1" t="s">
        <v>25</v>
      </c>
      <c r="F101" s="7">
        <f>F102+F103+F104+F106</f>
        <v>18924.6</v>
      </c>
      <c r="G101" s="7">
        <f>G102+G103+G104+G106</f>
        <v>32599</v>
      </c>
      <c r="H101" s="7">
        <f>H102+H103+H104+H106</f>
        <v>2130.8</v>
      </c>
      <c r="I101" s="7">
        <f>I102+I103+I104+I106</f>
        <v>2130.8</v>
      </c>
      <c r="J101" s="7">
        <f>I101/F101*100</f>
        <v>11.259418957335956</v>
      </c>
      <c r="K101" s="7">
        <f>I101/G101*100</f>
        <v>6.536396821988405</v>
      </c>
      <c r="L101" s="7">
        <f>I101/H101*100</f>
        <v>100</v>
      </c>
      <c r="M101" s="24" t="s">
        <v>12</v>
      </c>
      <c r="N101" s="24" t="s">
        <v>15</v>
      </c>
      <c r="O101" s="13">
        <f>P101+Q101+R101</f>
        <v>5</v>
      </c>
      <c r="P101" s="13">
        <v>3</v>
      </c>
      <c r="Q101" s="13">
        <v>0</v>
      </c>
      <c r="R101" s="13">
        <v>2</v>
      </c>
      <c r="S101" s="14">
        <f>(25.8+18.5+100+100+100)/5</f>
        <v>68.86</v>
      </c>
      <c r="T101" s="13"/>
      <c r="U101" s="13"/>
      <c r="V101" s="13"/>
      <c r="W101" s="13"/>
      <c r="X101" s="13"/>
      <c r="Y101" s="13"/>
      <c r="Z101" s="13"/>
    </row>
    <row r="102" spans="1:26" ht="66.75" customHeight="1">
      <c r="A102" s="30"/>
      <c r="B102" s="24"/>
      <c r="C102" s="26"/>
      <c r="D102" s="26"/>
      <c r="E102" s="1" t="s">
        <v>26</v>
      </c>
      <c r="F102" s="7"/>
      <c r="G102" s="7"/>
      <c r="H102" s="7"/>
      <c r="I102" s="7"/>
      <c r="J102" s="7"/>
      <c r="K102" s="7"/>
      <c r="L102" s="7"/>
      <c r="M102" s="25"/>
      <c r="N102" s="25"/>
      <c r="O102" s="13"/>
      <c r="P102" s="13"/>
      <c r="Q102" s="13"/>
      <c r="R102" s="13"/>
      <c r="S102" s="14"/>
      <c r="T102" s="13"/>
      <c r="U102" s="13"/>
      <c r="V102" s="13"/>
      <c r="W102" s="13"/>
      <c r="X102" s="13"/>
      <c r="Y102" s="13"/>
      <c r="Z102" s="13"/>
    </row>
    <row r="103" spans="1:26" ht="96.75" customHeight="1">
      <c r="A103" s="30"/>
      <c r="B103" s="24"/>
      <c r="C103" s="26"/>
      <c r="D103" s="26"/>
      <c r="E103" s="1" t="s">
        <v>16</v>
      </c>
      <c r="F103" s="7">
        <v>0</v>
      </c>
      <c r="G103" s="7">
        <v>0</v>
      </c>
      <c r="H103" s="7">
        <v>0</v>
      </c>
      <c r="I103" s="7">
        <v>0</v>
      </c>
      <c r="J103" s="7"/>
      <c r="K103" s="7"/>
      <c r="L103" s="7" t="e">
        <f>I103/H103*100</f>
        <v>#DIV/0!</v>
      </c>
      <c r="M103" s="25"/>
      <c r="N103" s="25"/>
      <c r="O103" s="13"/>
      <c r="P103" s="13"/>
      <c r="Q103" s="13"/>
      <c r="R103" s="13"/>
      <c r="S103" s="14"/>
      <c r="T103" s="13"/>
      <c r="U103" s="13"/>
      <c r="V103" s="13"/>
      <c r="W103" s="13"/>
      <c r="X103" s="13"/>
      <c r="Y103" s="13"/>
      <c r="Z103" s="13"/>
    </row>
    <row r="104" spans="1:26" ht="65.25" customHeight="1">
      <c r="A104" s="30"/>
      <c r="B104" s="24"/>
      <c r="C104" s="26"/>
      <c r="D104" s="26"/>
      <c r="E104" s="1" t="s">
        <v>27</v>
      </c>
      <c r="F104" s="7">
        <v>18924.6</v>
      </c>
      <c r="G104" s="7">
        <v>32599</v>
      </c>
      <c r="H104" s="7">
        <f>I104</f>
        <v>2130.8</v>
      </c>
      <c r="I104" s="7">
        <v>2130.8</v>
      </c>
      <c r="J104" s="7">
        <f>I104/F104*100</f>
        <v>11.259418957335956</v>
      </c>
      <c r="K104" s="7">
        <f>I104/G104*100</f>
        <v>6.536396821988405</v>
      </c>
      <c r="L104" s="7">
        <f>I104/H104*100</f>
        <v>100</v>
      </c>
      <c r="M104" s="25"/>
      <c r="N104" s="25"/>
      <c r="O104" s="13"/>
      <c r="P104" s="13"/>
      <c r="Q104" s="13"/>
      <c r="R104" s="13"/>
      <c r="S104" s="14"/>
      <c r="T104" s="13"/>
      <c r="U104" s="13"/>
      <c r="V104" s="13"/>
      <c r="W104" s="13"/>
      <c r="X104" s="13"/>
      <c r="Y104" s="13"/>
      <c r="Z104" s="13"/>
    </row>
    <row r="105" spans="1:26" ht="117" customHeight="1">
      <c r="A105" s="30"/>
      <c r="B105" s="24"/>
      <c r="C105" s="26"/>
      <c r="D105" s="26"/>
      <c r="E105" s="1" t="s">
        <v>31</v>
      </c>
      <c r="F105" s="7"/>
      <c r="G105" s="7">
        <v>0</v>
      </c>
      <c r="H105" s="7">
        <f>I105</f>
        <v>0</v>
      </c>
      <c r="I105" s="7">
        <v>0</v>
      </c>
      <c r="J105" s="7"/>
      <c r="K105" s="7"/>
      <c r="L105" s="7" t="e">
        <f>I105/H105*100</f>
        <v>#DIV/0!</v>
      </c>
      <c r="M105" s="25"/>
      <c r="N105" s="25"/>
      <c r="O105" s="13"/>
      <c r="P105" s="13"/>
      <c r="Q105" s="13"/>
      <c r="R105" s="13"/>
      <c r="S105" s="14"/>
      <c r="T105" s="13"/>
      <c r="U105" s="13"/>
      <c r="V105" s="13"/>
      <c r="W105" s="13"/>
      <c r="X105" s="13"/>
      <c r="Y105" s="13"/>
      <c r="Z105" s="13"/>
    </row>
    <row r="106" spans="1:26" ht="47.25" customHeight="1">
      <c r="A106" s="30"/>
      <c r="B106" s="24"/>
      <c r="C106" s="26"/>
      <c r="D106" s="26"/>
      <c r="E106" s="1" t="s">
        <v>28</v>
      </c>
      <c r="F106" s="7">
        <v>0</v>
      </c>
      <c r="G106" s="7"/>
      <c r="H106" s="7"/>
      <c r="I106" s="7"/>
      <c r="J106" s="7"/>
      <c r="K106" s="7"/>
      <c r="L106" s="7" t="e">
        <f>I106/H106*100</f>
        <v>#DIV/0!</v>
      </c>
      <c r="M106" s="25"/>
      <c r="N106" s="25"/>
      <c r="O106" s="13"/>
      <c r="P106" s="13"/>
      <c r="Q106" s="13"/>
      <c r="R106" s="13"/>
      <c r="S106" s="14"/>
      <c r="T106" s="13"/>
      <c r="U106" s="13"/>
      <c r="V106" s="13"/>
      <c r="W106" s="13"/>
      <c r="X106" s="13"/>
      <c r="Y106" s="13"/>
      <c r="Z106" s="13"/>
    </row>
    <row r="107" spans="1:26" ht="87.75" customHeight="1">
      <c r="A107" s="30">
        <v>17</v>
      </c>
      <c r="B107" s="24" t="s">
        <v>75</v>
      </c>
      <c r="C107" s="26" t="s">
        <v>96</v>
      </c>
      <c r="D107" s="26" t="s">
        <v>76</v>
      </c>
      <c r="E107" s="1" t="s">
        <v>25</v>
      </c>
      <c r="F107" s="7">
        <f>F108+F109+F110+F112</f>
        <v>24973.4</v>
      </c>
      <c r="G107" s="7">
        <f>G108+G109+G110+G112</f>
        <v>24973.4</v>
      </c>
      <c r="H107" s="7">
        <f>H108+H109+H110+H112</f>
        <v>5612.5</v>
      </c>
      <c r="I107" s="7">
        <f>I108+I109+I110+I112</f>
        <v>5612.5</v>
      </c>
      <c r="J107" s="7">
        <f>I107/F107*100</f>
        <v>22.473912242626152</v>
      </c>
      <c r="K107" s="7">
        <f>I107/G107*100</f>
        <v>22.473912242626152</v>
      </c>
      <c r="L107" s="7">
        <f>I107/H107*100</f>
        <v>100</v>
      </c>
      <c r="M107" s="24" t="s">
        <v>113</v>
      </c>
      <c r="N107" s="24" t="s">
        <v>5</v>
      </c>
      <c r="O107" s="13">
        <f>P107+Q107+R107</f>
        <v>3</v>
      </c>
      <c r="P107" s="13">
        <v>2</v>
      </c>
      <c r="Q107" s="13">
        <v>1</v>
      </c>
      <c r="R107" s="13"/>
      <c r="S107" s="14">
        <f>(100+53.3+100)/3</f>
        <v>84.43333333333334</v>
      </c>
      <c r="T107" s="13"/>
      <c r="U107" s="13"/>
      <c r="V107" s="13"/>
      <c r="W107" s="13"/>
      <c r="X107" s="13"/>
      <c r="Y107" s="13"/>
      <c r="Z107" s="13"/>
    </row>
    <row r="108" spans="1:26" ht="96" customHeight="1">
      <c r="A108" s="30"/>
      <c r="B108" s="24"/>
      <c r="C108" s="26"/>
      <c r="D108" s="26"/>
      <c r="E108" s="1" t="s">
        <v>26</v>
      </c>
      <c r="F108" s="7"/>
      <c r="G108" s="7"/>
      <c r="H108" s="7"/>
      <c r="I108" s="7"/>
      <c r="J108" s="7"/>
      <c r="K108" s="7"/>
      <c r="L108" s="7"/>
      <c r="M108" s="25"/>
      <c r="N108" s="25"/>
      <c r="O108" s="13"/>
      <c r="P108" s="13"/>
      <c r="Q108" s="13"/>
      <c r="R108" s="13"/>
      <c r="S108" s="14"/>
      <c r="T108" s="13"/>
      <c r="U108" s="13"/>
      <c r="V108" s="13"/>
      <c r="W108" s="13"/>
      <c r="X108" s="13"/>
      <c r="Y108" s="13"/>
      <c r="Z108" s="13"/>
    </row>
    <row r="109" spans="1:26" ht="108.75" customHeight="1">
      <c r="A109" s="30"/>
      <c r="B109" s="24"/>
      <c r="C109" s="26"/>
      <c r="D109" s="26"/>
      <c r="E109" s="1" t="s">
        <v>16</v>
      </c>
      <c r="F109" s="7">
        <v>0</v>
      </c>
      <c r="G109" s="7">
        <v>0</v>
      </c>
      <c r="H109" s="7">
        <v>0</v>
      </c>
      <c r="I109" s="7">
        <v>0</v>
      </c>
      <c r="J109" s="7"/>
      <c r="K109" s="7"/>
      <c r="L109" s="7" t="e">
        <f>I109/H109*100</f>
        <v>#DIV/0!</v>
      </c>
      <c r="M109" s="25"/>
      <c r="N109" s="25"/>
      <c r="O109" s="13"/>
      <c r="P109" s="13"/>
      <c r="Q109" s="13"/>
      <c r="R109" s="13"/>
      <c r="S109" s="14"/>
      <c r="T109" s="13"/>
      <c r="U109" s="13"/>
      <c r="V109" s="13"/>
      <c r="W109" s="13"/>
      <c r="X109" s="13"/>
      <c r="Y109" s="13"/>
      <c r="Z109" s="13"/>
    </row>
    <row r="110" spans="1:26" ht="93" customHeight="1">
      <c r="A110" s="30"/>
      <c r="B110" s="24"/>
      <c r="C110" s="26"/>
      <c r="D110" s="26"/>
      <c r="E110" s="1" t="s">
        <v>27</v>
      </c>
      <c r="F110" s="7">
        <v>24973.4</v>
      </c>
      <c r="G110" s="7">
        <v>24973.4</v>
      </c>
      <c r="H110" s="7">
        <f>I110</f>
        <v>5612.5</v>
      </c>
      <c r="I110" s="7">
        <v>5612.5</v>
      </c>
      <c r="J110" s="7">
        <f>I110/F110*100</f>
        <v>22.473912242626152</v>
      </c>
      <c r="K110" s="7">
        <f>I110/G110*100</f>
        <v>22.473912242626152</v>
      </c>
      <c r="L110" s="7">
        <f>I110/H110*100</f>
        <v>100</v>
      </c>
      <c r="M110" s="25"/>
      <c r="N110" s="25"/>
      <c r="O110" s="13"/>
      <c r="P110" s="13"/>
      <c r="Q110" s="13"/>
      <c r="R110" s="13"/>
      <c r="S110" s="14"/>
      <c r="T110" s="13"/>
      <c r="U110" s="13"/>
      <c r="V110" s="13"/>
      <c r="W110" s="13"/>
      <c r="X110" s="13"/>
      <c r="Y110" s="13"/>
      <c r="Z110" s="13"/>
    </row>
    <row r="111" spans="1:26" ht="82.5" customHeight="1">
      <c r="A111" s="30"/>
      <c r="B111" s="24"/>
      <c r="C111" s="26"/>
      <c r="D111" s="26"/>
      <c r="E111" s="1" t="s">
        <v>31</v>
      </c>
      <c r="F111" s="7"/>
      <c r="G111" s="7" t="s">
        <v>11</v>
      </c>
      <c r="H111" s="7" t="s">
        <v>11</v>
      </c>
      <c r="I111" s="7" t="s">
        <v>11</v>
      </c>
      <c r="J111" s="7" t="s">
        <v>11</v>
      </c>
      <c r="K111" s="7" t="s">
        <v>11</v>
      </c>
      <c r="L111" s="7" t="e">
        <f>I111/H111*100</f>
        <v>#VALUE!</v>
      </c>
      <c r="M111" s="25"/>
      <c r="N111" s="25"/>
      <c r="O111" s="13"/>
      <c r="P111" s="13"/>
      <c r="Q111" s="13"/>
      <c r="R111" s="13"/>
      <c r="S111" s="14"/>
      <c r="T111" s="13"/>
      <c r="U111" s="13"/>
      <c r="V111" s="13"/>
      <c r="W111" s="13"/>
      <c r="X111" s="13"/>
      <c r="Y111" s="13"/>
      <c r="Z111" s="13"/>
    </row>
    <row r="112" spans="1:26" ht="117.75" customHeight="1">
      <c r="A112" s="30"/>
      <c r="B112" s="24"/>
      <c r="C112" s="26"/>
      <c r="D112" s="26"/>
      <c r="E112" s="1" t="s">
        <v>28</v>
      </c>
      <c r="F112" s="7">
        <v>0</v>
      </c>
      <c r="G112" s="7"/>
      <c r="H112" s="7"/>
      <c r="I112" s="7"/>
      <c r="J112" s="7"/>
      <c r="K112" s="7"/>
      <c r="L112" s="7" t="e">
        <f>I112/H112*100</f>
        <v>#DIV/0!</v>
      </c>
      <c r="M112" s="25"/>
      <c r="N112" s="25"/>
      <c r="O112" s="13"/>
      <c r="P112" s="13"/>
      <c r="Q112" s="13"/>
      <c r="R112" s="13"/>
      <c r="S112" s="14"/>
      <c r="T112" s="13"/>
      <c r="U112" s="13"/>
      <c r="V112" s="13"/>
      <c r="W112" s="13"/>
      <c r="X112" s="13"/>
      <c r="Y112" s="13"/>
      <c r="Z112" s="13"/>
    </row>
    <row r="113" spans="1:26" ht="119.25" customHeight="1">
      <c r="A113" s="30">
        <v>18</v>
      </c>
      <c r="B113" s="24" t="s">
        <v>77</v>
      </c>
      <c r="C113" s="26" t="s">
        <v>97</v>
      </c>
      <c r="D113" s="26" t="s">
        <v>73</v>
      </c>
      <c r="E113" s="1" t="s">
        <v>25</v>
      </c>
      <c r="F113" s="7">
        <f>F114+F115+F116+F118</f>
        <v>26610</v>
      </c>
      <c r="G113" s="7">
        <f>G114+G115+G116+G118</f>
        <v>26610</v>
      </c>
      <c r="H113" s="7">
        <f>H114+H115+H116+H118</f>
        <v>3591.4</v>
      </c>
      <c r="I113" s="7">
        <f>I114+I115+I116+I118</f>
        <v>3591.4</v>
      </c>
      <c r="J113" s="7">
        <f>I113/F113*100</f>
        <v>13.49642991356633</v>
      </c>
      <c r="K113" s="7">
        <f>I113/G113*100</f>
        <v>13.49642991356633</v>
      </c>
      <c r="L113" s="7">
        <f>I113/H113*100</f>
        <v>100</v>
      </c>
      <c r="M113" s="22" t="s">
        <v>119</v>
      </c>
      <c r="N113" s="45" t="s">
        <v>127</v>
      </c>
      <c r="O113" s="13">
        <f>P113+Q113+R113</f>
        <v>14</v>
      </c>
      <c r="P113" s="13">
        <v>0</v>
      </c>
      <c r="Q113" s="13">
        <v>4</v>
      </c>
      <c r="R113" s="13">
        <v>10</v>
      </c>
      <c r="S113" s="14">
        <f>(82.2+19.5+93.7+93+52.9+25.9)/14</f>
        <v>26.228571428571424</v>
      </c>
      <c r="T113" s="13"/>
      <c r="U113" s="13"/>
      <c r="V113" s="13"/>
      <c r="W113" s="13"/>
      <c r="X113" s="13"/>
      <c r="Y113" s="13"/>
      <c r="Z113" s="13"/>
    </row>
    <row r="114" spans="1:26" ht="151.5" customHeight="1">
      <c r="A114" s="30"/>
      <c r="B114" s="24"/>
      <c r="C114" s="26"/>
      <c r="D114" s="26"/>
      <c r="E114" s="1" t="s">
        <v>26</v>
      </c>
      <c r="F114" s="7"/>
      <c r="G114" s="7"/>
      <c r="H114" s="7"/>
      <c r="I114" s="7"/>
      <c r="J114" s="7"/>
      <c r="K114" s="7"/>
      <c r="L114" s="7"/>
      <c r="M114" s="23"/>
      <c r="N114" s="46"/>
      <c r="O114" s="13"/>
      <c r="P114" s="13"/>
      <c r="Q114" s="13"/>
      <c r="R114" s="13"/>
      <c r="S114" s="14"/>
      <c r="T114" s="13"/>
      <c r="U114" s="13"/>
      <c r="V114" s="13"/>
      <c r="W114" s="13"/>
      <c r="X114" s="13"/>
      <c r="Y114" s="13"/>
      <c r="Z114" s="13"/>
    </row>
    <row r="115" spans="1:26" ht="119.25" customHeight="1">
      <c r="A115" s="30"/>
      <c r="B115" s="24"/>
      <c r="C115" s="26"/>
      <c r="D115" s="26"/>
      <c r="E115" s="1" t="s">
        <v>16</v>
      </c>
      <c r="F115" s="7"/>
      <c r="G115" s="7"/>
      <c r="H115" s="7"/>
      <c r="I115" s="7"/>
      <c r="J115" s="7" t="s">
        <v>11</v>
      </c>
      <c r="K115" s="7" t="s">
        <v>11</v>
      </c>
      <c r="L115" s="7" t="e">
        <f>I115/H115*100</f>
        <v>#DIV/0!</v>
      </c>
      <c r="M115" s="23"/>
      <c r="N115" s="46"/>
      <c r="O115" s="13"/>
      <c r="P115" s="13"/>
      <c r="Q115" s="13"/>
      <c r="R115" s="13"/>
      <c r="S115" s="14"/>
      <c r="T115" s="13"/>
      <c r="U115" s="13"/>
      <c r="V115" s="13"/>
      <c r="W115" s="13"/>
      <c r="X115" s="13"/>
      <c r="Y115" s="13"/>
      <c r="Z115" s="13"/>
    </row>
    <row r="116" spans="1:26" ht="102.75" customHeight="1">
      <c r="A116" s="30"/>
      <c r="B116" s="24"/>
      <c r="C116" s="26"/>
      <c r="D116" s="26"/>
      <c r="E116" s="1" t="s">
        <v>27</v>
      </c>
      <c r="F116" s="7">
        <v>26610</v>
      </c>
      <c r="G116" s="7">
        <v>26610</v>
      </c>
      <c r="H116" s="7">
        <f>I116</f>
        <v>3591.4</v>
      </c>
      <c r="I116" s="7">
        <v>3591.4</v>
      </c>
      <c r="J116" s="7">
        <f>I116/F116*100</f>
        <v>13.49642991356633</v>
      </c>
      <c r="K116" s="7">
        <f>I116/G116*100</f>
        <v>13.49642991356633</v>
      </c>
      <c r="L116" s="7">
        <f>I116/H116*100</f>
        <v>100</v>
      </c>
      <c r="M116" s="20"/>
      <c r="N116" s="42" t="s">
        <v>128</v>
      </c>
      <c r="O116" s="13"/>
      <c r="P116" s="13"/>
      <c r="Q116" s="13"/>
      <c r="R116" s="13"/>
      <c r="S116" s="14"/>
      <c r="T116" s="13"/>
      <c r="U116" s="13"/>
      <c r="V116" s="13"/>
      <c r="W116" s="13"/>
      <c r="X116" s="13"/>
      <c r="Y116" s="13"/>
      <c r="Z116" s="13"/>
    </row>
    <row r="117" spans="1:26" ht="132.75" customHeight="1">
      <c r="A117" s="30"/>
      <c r="B117" s="24"/>
      <c r="C117" s="26"/>
      <c r="D117" s="26"/>
      <c r="E117" s="1" t="s">
        <v>31</v>
      </c>
      <c r="F117" s="7"/>
      <c r="G117" s="7">
        <v>0</v>
      </c>
      <c r="H117" s="7">
        <f>I117</f>
        <v>0</v>
      </c>
      <c r="I117" s="7">
        <v>0</v>
      </c>
      <c r="J117" s="7"/>
      <c r="K117" s="7"/>
      <c r="L117" s="7" t="e">
        <f>I117/H117*100</f>
        <v>#DIV/0!</v>
      </c>
      <c r="M117" s="20"/>
      <c r="N117" s="43"/>
      <c r="O117" s="13"/>
      <c r="P117" s="13"/>
      <c r="Q117" s="13"/>
      <c r="R117" s="13"/>
      <c r="S117" s="14"/>
      <c r="T117" s="13"/>
      <c r="U117" s="13"/>
      <c r="V117" s="13"/>
      <c r="W117" s="13"/>
      <c r="X117" s="13"/>
      <c r="Y117" s="13"/>
      <c r="Z117" s="13"/>
    </row>
    <row r="118" spans="1:26" ht="141.75" customHeight="1">
      <c r="A118" s="30"/>
      <c r="B118" s="24"/>
      <c r="C118" s="26"/>
      <c r="D118" s="26"/>
      <c r="E118" s="1" t="s">
        <v>28</v>
      </c>
      <c r="F118" s="7">
        <v>0</v>
      </c>
      <c r="G118" s="7"/>
      <c r="H118" s="7"/>
      <c r="I118" s="7"/>
      <c r="J118" s="7"/>
      <c r="K118" s="7"/>
      <c r="L118" s="7" t="e">
        <f>I118/H118*100</f>
        <v>#DIV/0!</v>
      </c>
      <c r="M118" s="21"/>
      <c r="N118" s="44"/>
      <c r="O118" s="13"/>
      <c r="P118" s="13"/>
      <c r="Q118" s="13"/>
      <c r="R118" s="13"/>
      <c r="S118" s="14"/>
      <c r="T118" s="13"/>
      <c r="U118" s="13"/>
      <c r="V118" s="13"/>
      <c r="W118" s="13"/>
      <c r="X118" s="13"/>
      <c r="Y118" s="13"/>
      <c r="Z118" s="13"/>
    </row>
    <row r="119" spans="1:26" ht="49.5" customHeight="1">
      <c r="A119" s="38">
        <v>19</v>
      </c>
      <c r="B119" s="22" t="s">
        <v>79</v>
      </c>
      <c r="C119" s="39" t="s">
        <v>78</v>
      </c>
      <c r="D119" s="39" t="s">
        <v>76</v>
      </c>
      <c r="E119" s="1" t="s">
        <v>25</v>
      </c>
      <c r="F119" s="7">
        <f>F120+F121+F122+F124</f>
        <v>301051.5</v>
      </c>
      <c r="G119" s="7">
        <f>G120+G121+G122+G124</f>
        <v>299991.8</v>
      </c>
      <c r="H119" s="7">
        <f>H120+H121+H122+H124</f>
        <v>69723.59999999999</v>
      </c>
      <c r="I119" s="7">
        <f>I120+I121+I122+I124</f>
        <v>68792.2</v>
      </c>
      <c r="J119" s="7">
        <f>I119/F119*100</f>
        <v>22.85064183370619</v>
      </c>
      <c r="K119" s="7">
        <f>I119/G119*100</f>
        <v>22.931360123843387</v>
      </c>
      <c r="L119" s="7">
        <f>I119/H119*100</f>
        <v>98.66415388763633</v>
      </c>
      <c r="M119" s="24" t="s">
        <v>125</v>
      </c>
      <c r="N119" s="22" t="s">
        <v>126</v>
      </c>
      <c r="O119" s="13">
        <f>P119+Q119+R119</f>
        <v>6</v>
      </c>
      <c r="P119" s="13">
        <v>2</v>
      </c>
      <c r="Q119" s="13">
        <v>1</v>
      </c>
      <c r="R119" s="13">
        <v>3</v>
      </c>
      <c r="S119" s="14">
        <f>(100+100+17.4+6.7+89.7+0)/6</f>
        <v>52.300000000000004</v>
      </c>
      <c r="T119" s="13"/>
      <c r="U119" s="13"/>
      <c r="V119" s="13"/>
      <c r="W119" s="13"/>
      <c r="X119" s="13"/>
      <c r="Y119" s="13"/>
      <c r="Z119" s="13"/>
    </row>
    <row r="120" spans="1:26" ht="48" customHeight="1">
      <c r="A120" s="20"/>
      <c r="B120" s="23"/>
      <c r="C120" s="40"/>
      <c r="D120" s="40"/>
      <c r="E120" s="1" t="s">
        <v>26</v>
      </c>
      <c r="F120" s="7">
        <v>4702.5</v>
      </c>
      <c r="G120" s="7">
        <v>4702.5</v>
      </c>
      <c r="H120" s="7">
        <v>1050</v>
      </c>
      <c r="I120" s="7">
        <v>693.4</v>
      </c>
      <c r="J120" s="7">
        <f>I120/F120*100</f>
        <v>14.745348219032428</v>
      </c>
      <c r="K120" s="7">
        <f>I120/G120*100</f>
        <v>14.745348219032428</v>
      </c>
      <c r="L120" s="7"/>
      <c r="M120" s="24"/>
      <c r="N120" s="23"/>
      <c r="O120" s="13"/>
      <c r="P120" s="13"/>
      <c r="Q120" s="13"/>
      <c r="R120" s="13"/>
      <c r="S120" s="14"/>
      <c r="T120" s="13"/>
      <c r="U120" s="13"/>
      <c r="V120" s="13"/>
      <c r="W120" s="13"/>
      <c r="X120" s="13"/>
      <c r="Y120" s="13"/>
      <c r="Z120" s="13"/>
    </row>
    <row r="121" spans="1:26" ht="44.25" customHeight="1">
      <c r="A121" s="20"/>
      <c r="B121" s="23"/>
      <c r="C121" s="40"/>
      <c r="D121" s="40"/>
      <c r="E121" s="1" t="s">
        <v>16</v>
      </c>
      <c r="F121" s="7">
        <v>1327.2</v>
      </c>
      <c r="G121" s="7">
        <v>1327.2</v>
      </c>
      <c r="H121" s="7">
        <v>663.4</v>
      </c>
      <c r="I121" s="7">
        <v>88.6</v>
      </c>
      <c r="J121" s="7">
        <f>I121/F121*100</f>
        <v>6.675708257986739</v>
      </c>
      <c r="K121" s="7">
        <f>I121/G121*100</f>
        <v>6.675708257986739</v>
      </c>
      <c r="L121" s="7">
        <f>I121/H121*100</f>
        <v>13.355441664154355</v>
      </c>
      <c r="M121" s="24"/>
      <c r="N121" s="23"/>
      <c r="O121" s="13"/>
      <c r="P121" s="13"/>
      <c r="Q121" s="13"/>
      <c r="R121" s="13"/>
      <c r="S121" s="14"/>
      <c r="T121" s="13"/>
      <c r="U121" s="13"/>
      <c r="V121" s="13"/>
      <c r="W121" s="13"/>
      <c r="X121" s="13"/>
      <c r="Y121" s="13"/>
      <c r="Z121" s="13"/>
    </row>
    <row r="122" spans="1:26" ht="63" customHeight="1">
      <c r="A122" s="20"/>
      <c r="B122" s="23"/>
      <c r="C122" s="40"/>
      <c r="D122" s="40"/>
      <c r="E122" s="1" t="s">
        <v>27</v>
      </c>
      <c r="F122" s="7">
        <v>295021.8</v>
      </c>
      <c r="G122" s="7">
        <v>293962.1</v>
      </c>
      <c r="H122" s="7">
        <f>I122</f>
        <v>68010.2</v>
      </c>
      <c r="I122" s="7">
        <v>68010.2</v>
      </c>
      <c r="J122" s="7">
        <f>I122/F122*100</f>
        <v>23.052601536564417</v>
      </c>
      <c r="K122" s="7">
        <f>I122/G122*100</f>
        <v>23.13570354817849</v>
      </c>
      <c r="L122" s="7">
        <f>I122/H122*100</f>
        <v>100</v>
      </c>
      <c r="M122" s="24"/>
      <c r="N122" s="23"/>
      <c r="O122" s="13"/>
      <c r="P122" s="13"/>
      <c r="Q122" s="13"/>
      <c r="R122" s="13"/>
      <c r="S122" s="14"/>
      <c r="T122" s="13"/>
      <c r="U122" s="13"/>
      <c r="V122" s="13"/>
      <c r="W122" s="13"/>
      <c r="X122" s="13"/>
      <c r="Y122" s="13"/>
      <c r="Z122" s="13"/>
    </row>
    <row r="123" spans="1:26" ht="48.75" customHeight="1">
      <c r="A123" s="20"/>
      <c r="B123" s="23"/>
      <c r="C123" s="40"/>
      <c r="D123" s="40"/>
      <c r="E123" s="1" t="s">
        <v>31</v>
      </c>
      <c r="F123" s="7"/>
      <c r="G123" s="7" t="s">
        <v>11</v>
      </c>
      <c r="H123" s="7" t="s">
        <v>11</v>
      </c>
      <c r="I123" s="7" t="s">
        <v>11</v>
      </c>
      <c r="J123" s="7" t="s">
        <v>11</v>
      </c>
      <c r="K123" s="7" t="s">
        <v>11</v>
      </c>
      <c r="L123" s="7" t="e">
        <f>I123/H123*100</f>
        <v>#VALUE!</v>
      </c>
      <c r="M123" s="24"/>
      <c r="N123" s="23"/>
      <c r="O123" s="13"/>
      <c r="P123" s="13"/>
      <c r="Q123" s="13"/>
      <c r="R123" s="13"/>
      <c r="S123" s="14"/>
      <c r="T123" s="13"/>
      <c r="U123" s="13"/>
      <c r="V123" s="13"/>
      <c r="W123" s="13"/>
      <c r="X123" s="13"/>
      <c r="Y123" s="13"/>
      <c r="Z123" s="13"/>
    </row>
    <row r="124" spans="1:26" ht="77.25" customHeight="1">
      <c r="A124" s="21"/>
      <c r="B124" s="27"/>
      <c r="C124" s="41"/>
      <c r="D124" s="41"/>
      <c r="E124" s="1" t="s">
        <v>28</v>
      </c>
      <c r="F124" s="7">
        <v>0</v>
      </c>
      <c r="G124" s="7"/>
      <c r="H124" s="7"/>
      <c r="I124" s="7"/>
      <c r="J124" s="7"/>
      <c r="K124" s="7"/>
      <c r="L124" s="7" t="e">
        <f>I124/H124*100</f>
        <v>#DIV/0!</v>
      </c>
      <c r="M124" s="24"/>
      <c r="N124" s="27"/>
      <c r="O124" s="13"/>
      <c r="P124" s="13"/>
      <c r="Q124" s="13"/>
      <c r="R124" s="13"/>
      <c r="S124" s="14"/>
      <c r="T124" s="13"/>
      <c r="U124" s="13"/>
      <c r="V124" s="13"/>
      <c r="W124" s="13"/>
      <c r="X124" s="13"/>
      <c r="Y124" s="13"/>
      <c r="Z124" s="13"/>
    </row>
    <row r="125" spans="1:26" ht="72" customHeight="1">
      <c r="A125" s="30">
        <v>20</v>
      </c>
      <c r="B125" s="24" t="s">
        <v>80</v>
      </c>
      <c r="C125" s="26" t="s">
        <v>98</v>
      </c>
      <c r="D125" s="26" t="s">
        <v>58</v>
      </c>
      <c r="E125" s="1" t="s">
        <v>25</v>
      </c>
      <c r="F125" s="7">
        <f>F126+F127+F128+F130</f>
        <v>55820.5</v>
      </c>
      <c r="G125" s="7">
        <f>G126+G127+G128+G130</f>
        <v>55820.5</v>
      </c>
      <c r="H125" s="7">
        <f>H126+H127+H128+H130</f>
        <v>8786.6</v>
      </c>
      <c r="I125" s="7">
        <f>I126+I127+I128+I130</f>
        <v>8786.6</v>
      </c>
      <c r="J125" s="7">
        <f>I125/F125*100</f>
        <v>15.740812067251278</v>
      </c>
      <c r="K125" s="7">
        <f>I125/G125*100</f>
        <v>15.740812067251278</v>
      </c>
      <c r="L125" s="7">
        <f>I125/H125*100</f>
        <v>100</v>
      </c>
      <c r="M125" s="24" t="s">
        <v>114</v>
      </c>
      <c r="N125" s="31" t="s">
        <v>9</v>
      </c>
      <c r="O125" s="13">
        <f>P125+Q125+R125</f>
        <v>13</v>
      </c>
      <c r="P125" s="13">
        <v>6</v>
      </c>
      <c r="Q125" s="13"/>
      <c r="R125" s="13">
        <v>7</v>
      </c>
      <c r="S125" s="14">
        <f>(14.3+600)/13</f>
        <v>47.25384615384615</v>
      </c>
      <c r="T125" s="13"/>
      <c r="U125" s="13"/>
      <c r="V125" s="13"/>
      <c r="W125" s="13"/>
      <c r="X125" s="13"/>
      <c r="Y125" s="13"/>
      <c r="Z125" s="13"/>
    </row>
    <row r="126" spans="1:26" ht="69" customHeight="1">
      <c r="A126" s="30"/>
      <c r="B126" s="24"/>
      <c r="C126" s="26"/>
      <c r="D126" s="26"/>
      <c r="E126" s="1" t="s">
        <v>26</v>
      </c>
      <c r="F126" s="7"/>
      <c r="G126" s="7"/>
      <c r="H126" s="7"/>
      <c r="I126" s="7"/>
      <c r="J126" s="7"/>
      <c r="K126" s="7"/>
      <c r="L126" s="7"/>
      <c r="M126" s="25"/>
      <c r="N126" s="32"/>
      <c r="O126" s="13"/>
      <c r="P126" s="13"/>
      <c r="Q126" s="13"/>
      <c r="R126" s="13"/>
      <c r="S126" s="14"/>
      <c r="T126" s="13"/>
      <c r="U126" s="13"/>
      <c r="V126" s="13"/>
      <c r="W126" s="13"/>
      <c r="X126" s="13"/>
      <c r="Y126" s="13"/>
      <c r="Z126" s="13"/>
    </row>
    <row r="127" spans="1:26" ht="69.75" customHeight="1">
      <c r="A127" s="30"/>
      <c r="B127" s="24"/>
      <c r="C127" s="26"/>
      <c r="D127" s="26"/>
      <c r="E127" s="1" t="s">
        <v>16</v>
      </c>
      <c r="F127" s="7"/>
      <c r="G127" s="7"/>
      <c r="H127" s="7"/>
      <c r="I127" s="7"/>
      <c r="J127" s="7"/>
      <c r="K127" s="7"/>
      <c r="L127" s="7" t="e">
        <f>I127/H127*100</f>
        <v>#DIV/0!</v>
      </c>
      <c r="M127" s="25"/>
      <c r="N127" s="32"/>
      <c r="O127" s="13"/>
      <c r="P127" s="13"/>
      <c r="Q127" s="13"/>
      <c r="R127" s="13"/>
      <c r="S127" s="14"/>
      <c r="T127" s="13"/>
      <c r="U127" s="13"/>
      <c r="V127" s="13"/>
      <c r="W127" s="13"/>
      <c r="X127" s="13"/>
      <c r="Y127" s="13"/>
      <c r="Z127" s="13"/>
    </row>
    <row r="128" spans="1:26" ht="52.5" customHeight="1">
      <c r="A128" s="30"/>
      <c r="B128" s="24"/>
      <c r="C128" s="26"/>
      <c r="D128" s="26"/>
      <c r="E128" s="1" t="s">
        <v>27</v>
      </c>
      <c r="F128" s="7">
        <v>55820.5</v>
      </c>
      <c r="G128" s="7">
        <v>55820.5</v>
      </c>
      <c r="H128" s="7">
        <f>I128</f>
        <v>8786.6</v>
      </c>
      <c r="I128" s="7">
        <v>8786.6</v>
      </c>
      <c r="J128" s="7">
        <f>I128/F128*100</f>
        <v>15.740812067251278</v>
      </c>
      <c r="K128" s="7">
        <f>I128/G128*100</f>
        <v>15.740812067251278</v>
      </c>
      <c r="L128" s="7">
        <f>I128/H128*100</f>
        <v>100</v>
      </c>
      <c r="M128" s="25"/>
      <c r="N128" s="32"/>
      <c r="O128" s="13"/>
      <c r="P128" s="13"/>
      <c r="Q128" s="13"/>
      <c r="R128" s="13"/>
      <c r="S128" s="14"/>
      <c r="T128" s="13"/>
      <c r="U128" s="13"/>
      <c r="V128" s="13"/>
      <c r="W128" s="13"/>
      <c r="X128" s="13"/>
      <c r="Y128" s="13"/>
      <c r="Z128" s="13"/>
    </row>
    <row r="129" spans="1:26" ht="63" customHeight="1">
      <c r="A129" s="30"/>
      <c r="B129" s="24"/>
      <c r="C129" s="26"/>
      <c r="D129" s="26"/>
      <c r="E129" s="1" t="s">
        <v>31</v>
      </c>
      <c r="F129" s="7"/>
      <c r="G129" s="7" t="s">
        <v>11</v>
      </c>
      <c r="H129" s="7" t="s">
        <v>11</v>
      </c>
      <c r="I129" s="7" t="s">
        <v>11</v>
      </c>
      <c r="J129" s="7" t="s">
        <v>11</v>
      </c>
      <c r="K129" s="7" t="s">
        <v>11</v>
      </c>
      <c r="L129" s="7" t="e">
        <f>I129/H129*100</f>
        <v>#VALUE!</v>
      </c>
      <c r="M129" s="25"/>
      <c r="N129" s="32"/>
      <c r="O129" s="13"/>
      <c r="P129" s="13"/>
      <c r="Q129" s="13"/>
      <c r="R129" s="13"/>
      <c r="S129" s="14"/>
      <c r="T129" s="13"/>
      <c r="U129" s="13"/>
      <c r="V129" s="13"/>
      <c r="W129" s="13"/>
      <c r="X129" s="13"/>
      <c r="Y129" s="13"/>
      <c r="Z129" s="13"/>
    </row>
    <row r="130" spans="1:26" ht="102" customHeight="1">
      <c r="A130" s="30"/>
      <c r="B130" s="24"/>
      <c r="C130" s="26"/>
      <c r="D130" s="26"/>
      <c r="E130" s="1" t="s">
        <v>28</v>
      </c>
      <c r="F130" s="7">
        <v>0</v>
      </c>
      <c r="G130" s="7"/>
      <c r="H130" s="7"/>
      <c r="I130" s="7"/>
      <c r="J130" s="7"/>
      <c r="K130" s="7"/>
      <c r="L130" s="7" t="e">
        <f>I130/H130*100</f>
        <v>#DIV/0!</v>
      </c>
      <c r="M130" s="25"/>
      <c r="N130" s="32"/>
      <c r="O130" s="13"/>
      <c r="P130" s="13"/>
      <c r="Q130" s="13"/>
      <c r="R130" s="13"/>
      <c r="S130" s="14"/>
      <c r="T130" s="13"/>
      <c r="U130" s="13"/>
      <c r="V130" s="13"/>
      <c r="W130" s="13"/>
      <c r="X130" s="13"/>
      <c r="Y130" s="13"/>
      <c r="Z130" s="13"/>
    </row>
    <row r="131" spans="1:26" ht="15">
      <c r="A131" s="11"/>
      <c r="B131" s="15"/>
      <c r="C131" s="11"/>
      <c r="D131" s="11"/>
      <c r="E131" s="15"/>
      <c r="F131" s="8"/>
      <c r="G131" s="8"/>
      <c r="H131" s="8"/>
      <c r="I131" s="8"/>
      <c r="J131" s="8"/>
      <c r="K131" s="8"/>
      <c r="L131" s="8"/>
      <c r="M131" s="15"/>
      <c r="N131" s="15"/>
      <c r="O131" s="13"/>
      <c r="P131" s="13"/>
      <c r="Q131" s="13"/>
      <c r="R131" s="13"/>
      <c r="S131" s="14"/>
      <c r="T131" s="13"/>
      <c r="U131" s="13"/>
      <c r="V131" s="13"/>
      <c r="W131" s="13"/>
      <c r="X131" s="13"/>
      <c r="Y131" s="13"/>
      <c r="Z131" s="13"/>
    </row>
    <row r="132" spans="1:26" ht="15">
      <c r="A132" s="11"/>
      <c r="B132" s="15"/>
      <c r="C132" s="11"/>
      <c r="D132" s="11"/>
      <c r="E132" s="15"/>
      <c r="F132" s="8"/>
      <c r="G132" s="8"/>
      <c r="H132" s="8"/>
      <c r="I132" s="8"/>
      <c r="J132" s="8"/>
      <c r="K132" s="8"/>
      <c r="L132" s="8"/>
      <c r="M132" s="15"/>
      <c r="N132" s="15"/>
      <c r="O132" s="13"/>
      <c r="P132" s="13"/>
      <c r="Q132" s="13"/>
      <c r="R132" s="13"/>
      <c r="S132" s="14"/>
      <c r="T132" s="13"/>
      <c r="U132" s="13"/>
      <c r="V132" s="13"/>
      <c r="W132" s="13"/>
      <c r="X132" s="13"/>
      <c r="Y132" s="13"/>
      <c r="Z132" s="13"/>
    </row>
    <row r="133" spans="1:26" ht="15">
      <c r="A133" s="11"/>
      <c r="B133" s="15"/>
      <c r="C133" s="11"/>
      <c r="D133" s="11"/>
      <c r="E133" s="15"/>
      <c r="F133" s="8"/>
      <c r="G133" s="8"/>
      <c r="H133" s="8"/>
      <c r="I133" s="8"/>
      <c r="J133" s="8"/>
      <c r="K133" s="8"/>
      <c r="L133" s="8"/>
      <c r="M133" s="15"/>
      <c r="N133" s="15"/>
      <c r="O133" s="13"/>
      <c r="P133" s="13"/>
      <c r="Q133" s="13"/>
      <c r="R133" s="13"/>
      <c r="S133" s="14"/>
      <c r="T133" s="13"/>
      <c r="U133" s="13"/>
      <c r="V133" s="13"/>
      <c r="W133" s="13"/>
      <c r="X133" s="13"/>
      <c r="Y133" s="13"/>
      <c r="Z133" s="13"/>
    </row>
    <row r="134" spans="1:26" ht="15">
      <c r="A134" s="11"/>
      <c r="B134" s="15"/>
      <c r="C134" s="11"/>
      <c r="D134" s="11"/>
      <c r="E134" s="15"/>
      <c r="F134" s="8"/>
      <c r="G134" s="8"/>
      <c r="H134" s="8"/>
      <c r="I134" s="8"/>
      <c r="J134" s="8"/>
      <c r="K134" s="8"/>
      <c r="L134" s="8"/>
      <c r="M134" s="15"/>
      <c r="N134" s="15"/>
      <c r="O134" s="13"/>
      <c r="P134" s="13"/>
      <c r="Q134" s="13"/>
      <c r="R134" s="13"/>
      <c r="S134" s="14"/>
      <c r="T134" s="13"/>
      <c r="U134" s="13"/>
      <c r="V134" s="13"/>
      <c r="W134" s="13"/>
      <c r="X134" s="13"/>
      <c r="Y134" s="13"/>
      <c r="Z134" s="13"/>
    </row>
    <row r="135" spans="1:26" ht="15">
      <c r="A135" s="11"/>
      <c r="B135" s="15"/>
      <c r="C135" s="11"/>
      <c r="D135" s="11"/>
      <c r="E135" s="15"/>
      <c r="F135" s="8"/>
      <c r="G135" s="8"/>
      <c r="H135" s="8"/>
      <c r="I135" s="8"/>
      <c r="J135" s="8"/>
      <c r="K135" s="8"/>
      <c r="L135" s="8"/>
      <c r="M135" s="15"/>
      <c r="N135" s="15"/>
      <c r="O135" s="13"/>
      <c r="P135" s="13"/>
      <c r="Q135" s="13"/>
      <c r="R135" s="13"/>
      <c r="S135" s="14"/>
      <c r="T135" s="13"/>
      <c r="U135" s="13"/>
      <c r="V135" s="13"/>
      <c r="W135" s="13"/>
      <c r="X135" s="13"/>
      <c r="Y135" s="13"/>
      <c r="Z135" s="13"/>
    </row>
    <row r="136" spans="1:26" ht="15">
      <c r="A136" s="11"/>
      <c r="B136" s="15"/>
      <c r="C136" s="11"/>
      <c r="D136" s="11"/>
      <c r="E136" s="15"/>
      <c r="F136" s="8"/>
      <c r="G136" s="8"/>
      <c r="H136" s="8"/>
      <c r="I136" s="8"/>
      <c r="J136" s="8"/>
      <c r="K136" s="8"/>
      <c r="L136" s="8"/>
      <c r="M136" s="15"/>
      <c r="N136" s="15"/>
      <c r="O136" s="13"/>
      <c r="P136" s="13"/>
      <c r="Q136" s="13"/>
      <c r="R136" s="13"/>
      <c r="S136" s="14"/>
      <c r="T136" s="13"/>
      <c r="U136" s="13"/>
      <c r="V136" s="13"/>
      <c r="W136" s="13"/>
      <c r="X136" s="13"/>
      <c r="Y136" s="13"/>
      <c r="Z136" s="13"/>
    </row>
    <row r="137" spans="1:26" ht="15">
      <c r="A137" s="11"/>
      <c r="B137" s="15"/>
      <c r="C137" s="11"/>
      <c r="D137" s="11"/>
      <c r="E137" s="15"/>
      <c r="F137" s="8"/>
      <c r="G137" s="8"/>
      <c r="H137" s="8"/>
      <c r="I137" s="8"/>
      <c r="J137" s="8"/>
      <c r="K137" s="8"/>
      <c r="L137" s="8"/>
      <c r="M137" s="15"/>
      <c r="N137" s="15"/>
      <c r="O137" s="13"/>
      <c r="P137" s="13"/>
      <c r="Q137" s="13"/>
      <c r="R137" s="13"/>
      <c r="S137" s="14"/>
      <c r="T137" s="13"/>
      <c r="U137" s="13"/>
      <c r="V137" s="13"/>
      <c r="W137" s="13"/>
      <c r="X137" s="13"/>
      <c r="Y137" s="13"/>
      <c r="Z137" s="13"/>
    </row>
    <row r="138" spans="1:26" ht="15">
      <c r="A138" s="11"/>
      <c r="B138" s="15"/>
      <c r="C138" s="11"/>
      <c r="D138" s="11"/>
      <c r="E138" s="15"/>
      <c r="F138" s="8"/>
      <c r="G138" s="8"/>
      <c r="H138" s="8"/>
      <c r="I138" s="8"/>
      <c r="J138" s="8"/>
      <c r="K138" s="8"/>
      <c r="L138" s="8"/>
      <c r="M138" s="15"/>
      <c r="N138" s="15"/>
      <c r="O138" s="13"/>
      <c r="P138" s="13"/>
      <c r="Q138" s="13"/>
      <c r="R138" s="13"/>
      <c r="S138" s="14"/>
      <c r="T138" s="13"/>
      <c r="U138" s="13"/>
      <c r="V138" s="13"/>
      <c r="W138" s="13"/>
      <c r="X138" s="13"/>
      <c r="Y138" s="13"/>
      <c r="Z138" s="13"/>
    </row>
    <row r="139" spans="1:26" ht="15">
      <c r="A139" s="11"/>
      <c r="B139" s="15"/>
      <c r="C139" s="11"/>
      <c r="D139" s="11"/>
      <c r="E139" s="15"/>
      <c r="F139" s="8"/>
      <c r="G139" s="8"/>
      <c r="H139" s="8"/>
      <c r="I139" s="8"/>
      <c r="J139" s="8"/>
      <c r="K139" s="8"/>
      <c r="L139" s="8"/>
      <c r="M139" s="15"/>
      <c r="N139" s="15"/>
      <c r="O139" s="13"/>
      <c r="P139" s="13"/>
      <c r="Q139" s="13"/>
      <c r="R139" s="13"/>
      <c r="S139" s="14"/>
      <c r="T139" s="13"/>
      <c r="U139" s="13"/>
      <c r="V139" s="13"/>
      <c r="W139" s="13"/>
      <c r="X139" s="13"/>
      <c r="Y139" s="13"/>
      <c r="Z139" s="13"/>
    </row>
    <row r="140" spans="1:26" ht="15">
      <c r="A140" s="11"/>
      <c r="B140" s="15"/>
      <c r="C140" s="11"/>
      <c r="D140" s="11"/>
      <c r="E140" s="15"/>
      <c r="F140" s="8"/>
      <c r="G140" s="8"/>
      <c r="H140" s="8"/>
      <c r="I140" s="8"/>
      <c r="J140" s="8"/>
      <c r="K140" s="8"/>
      <c r="L140" s="8"/>
      <c r="M140" s="15"/>
      <c r="N140" s="15"/>
      <c r="O140" s="13"/>
      <c r="P140" s="13"/>
      <c r="Q140" s="13"/>
      <c r="R140" s="13"/>
      <c r="S140" s="14"/>
      <c r="T140" s="13"/>
      <c r="U140" s="13"/>
      <c r="V140" s="13"/>
      <c r="W140" s="13"/>
      <c r="X140" s="13"/>
      <c r="Y140" s="13"/>
      <c r="Z140" s="13"/>
    </row>
    <row r="141" spans="1:26" ht="15">
      <c r="A141" s="11"/>
      <c r="B141" s="15"/>
      <c r="C141" s="11"/>
      <c r="D141" s="11"/>
      <c r="E141" s="15"/>
      <c r="F141" s="8"/>
      <c r="G141" s="8"/>
      <c r="H141" s="8"/>
      <c r="I141" s="8"/>
      <c r="J141" s="8"/>
      <c r="K141" s="8"/>
      <c r="L141" s="8"/>
      <c r="M141" s="15"/>
      <c r="N141" s="15"/>
      <c r="O141" s="13"/>
      <c r="P141" s="13"/>
      <c r="Q141" s="13"/>
      <c r="R141" s="13"/>
      <c r="S141" s="14"/>
      <c r="T141" s="13"/>
      <c r="U141" s="13"/>
      <c r="V141" s="13"/>
      <c r="W141" s="13"/>
      <c r="X141" s="13"/>
      <c r="Y141" s="13"/>
      <c r="Z141" s="13"/>
    </row>
    <row r="142" spans="1:26" ht="15">
      <c r="A142" s="11"/>
      <c r="B142" s="15"/>
      <c r="C142" s="11"/>
      <c r="D142" s="11"/>
      <c r="E142" s="15"/>
      <c r="F142" s="8"/>
      <c r="G142" s="8"/>
      <c r="H142" s="8"/>
      <c r="I142" s="8"/>
      <c r="J142" s="8"/>
      <c r="K142" s="8"/>
      <c r="L142" s="8"/>
      <c r="M142" s="15"/>
      <c r="N142" s="15"/>
      <c r="O142" s="13"/>
      <c r="P142" s="13"/>
      <c r="Q142" s="13"/>
      <c r="R142" s="13"/>
      <c r="S142" s="14"/>
      <c r="T142" s="13"/>
      <c r="U142" s="13"/>
      <c r="V142" s="13"/>
      <c r="W142" s="13"/>
      <c r="X142" s="13"/>
      <c r="Y142" s="13"/>
      <c r="Z142" s="13"/>
    </row>
    <row r="143" spans="1:26" ht="15">
      <c r="A143" s="11"/>
      <c r="B143" s="15"/>
      <c r="C143" s="11"/>
      <c r="D143" s="11"/>
      <c r="E143" s="15"/>
      <c r="F143" s="8"/>
      <c r="G143" s="8"/>
      <c r="H143" s="8"/>
      <c r="I143" s="8"/>
      <c r="J143" s="8"/>
      <c r="K143" s="8"/>
      <c r="L143" s="8"/>
      <c r="M143" s="15"/>
      <c r="N143" s="15"/>
      <c r="O143" s="13"/>
      <c r="P143" s="13"/>
      <c r="Q143" s="13"/>
      <c r="R143" s="13"/>
      <c r="S143" s="14"/>
      <c r="T143" s="13"/>
      <c r="U143" s="13"/>
      <c r="V143" s="13"/>
      <c r="W143" s="13"/>
      <c r="X143" s="13"/>
      <c r="Y143" s="13"/>
      <c r="Z143" s="13"/>
    </row>
    <row r="144" spans="1:26" ht="15">
      <c r="A144" s="11"/>
      <c r="B144" s="15"/>
      <c r="C144" s="11"/>
      <c r="D144" s="11"/>
      <c r="E144" s="15"/>
      <c r="F144" s="8"/>
      <c r="G144" s="8"/>
      <c r="H144" s="8"/>
      <c r="I144" s="8"/>
      <c r="J144" s="8"/>
      <c r="K144" s="8"/>
      <c r="L144" s="8"/>
      <c r="M144" s="15"/>
      <c r="N144" s="15"/>
      <c r="O144" s="13"/>
      <c r="P144" s="13"/>
      <c r="Q144" s="13"/>
      <c r="R144" s="13"/>
      <c r="S144" s="14"/>
      <c r="T144" s="13"/>
      <c r="U144" s="13"/>
      <c r="V144" s="13"/>
      <c r="W144" s="13"/>
      <c r="X144" s="13"/>
      <c r="Y144" s="13"/>
      <c r="Z144" s="13"/>
    </row>
    <row r="145" spans="1:26" ht="15">
      <c r="A145" s="11"/>
      <c r="B145" s="15"/>
      <c r="C145" s="11"/>
      <c r="D145" s="11"/>
      <c r="E145" s="15"/>
      <c r="F145" s="8"/>
      <c r="G145" s="8"/>
      <c r="H145" s="8"/>
      <c r="I145" s="8"/>
      <c r="J145" s="8"/>
      <c r="K145" s="8"/>
      <c r="L145" s="8"/>
      <c r="M145" s="15"/>
      <c r="N145" s="15"/>
      <c r="O145" s="13"/>
      <c r="P145" s="13"/>
      <c r="Q145" s="13"/>
      <c r="R145" s="13"/>
      <c r="S145" s="14"/>
      <c r="T145" s="13"/>
      <c r="U145" s="13"/>
      <c r="V145" s="13"/>
      <c r="W145" s="13"/>
      <c r="X145" s="13"/>
      <c r="Y145" s="13"/>
      <c r="Z145" s="13"/>
    </row>
    <row r="146" spans="1:26" ht="15">
      <c r="A146" s="11"/>
      <c r="B146" s="15"/>
      <c r="C146" s="11"/>
      <c r="D146" s="11"/>
      <c r="E146" s="15"/>
      <c r="F146" s="8"/>
      <c r="G146" s="8"/>
      <c r="H146" s="8"/>
      <c r="I146" s="8"/>
      <c r="J146" s="8"/>
      <c r="K146" s="8"/>
      <c r="L146" s="8"/>
      <c r="M146" s="15"/>
      <c r="N146" s="15"/>
      <c r="O146" s="13"/>
      <c r="P146" s="13"/>
      <c r="Q146" s="13"/>
      <c r="R146" s="13"/>
      <c r="S146" s="14"/>
      <c r="T146" s="13"/>
      <c r="U146" s="13"/>
      <c r="V146" s="13"/>
      <c r="W146" s="13"/>
      <c r="X146" s="13"/>
      <c r="Y146" s="13"/>
      <c r="Z146" s="13"/>
    </row>
    <row r="147" spans="1:26" ht="15">
      <c r="A147" s="11"/>
      <c r="B147" s="15"/>
      <c r="C147" s="11"/>
      <c r="D147" s="11"/>
      <c r="E147" s="15"/>
      <c r="F147" s="8"/>
      <c r="G147" s="8"/>
      <c r="H147" s="8"/>
      <c r="I147" s="8"/>
      <c r="J147" s="8"/>
      <c r="K147" s="8"/>
      <c r="L147" s="8"/>
      <c r="M147" s="15"/>
      <c r="N147" s="15"/>
      <c r="O147" s="13"/>
      <c r="P147" s="13"/>
      <c r="Q147" s="13"/>
      <c r="R147" s="13"/>
      <c r="S147" s="14"/>
      <c r="T147" s="13"/>
      <c r="U147" s="13"/>
      <c r="V147" s="13"/>
      <c r="W147" s="13"/>
      <c r="X147" s="13"/>
      <c r="Y147" s="13"/>
      <c r="Z147" s="13"/>
    </row>
    <row r="148" spans="1:26" ht="15">
      <c r="A148" s="11"/>
      <c r="B148" s="15"/>
      <c r="C148" s="11"/>
      <c r="D148" s="11"/>
      <c r="E148" s="15"/>
      <c r="F148" s="8"/>
      <c r="G148" s="8"/>
      <c r="H148" s="8"/>
      <c r="I148" s="8"/>
      <c r="J148" s="8"/>
      <c r="K148" s="8"/>
      <c r="L148" s="8"/>
      <c r="M148" s="15"/>
      <c r="N148" s="15"/>
      <c r="O148" s="13"/>
      <c r="P148" s="13"/>
      <c r="Q148" s="13"/>
      <c r="R148" s="13"/>
      <c r="S148" s="14"/>
      <c r="T148" s="13"/>
      <c r="U148" s="13"/>
      <c r="V148" s="13"/>
      <c r="W148" s="13"/>
      <c r="X148" s="13"/>
      <c r="Y148" s="13"/>
      <c r="Z148" s="13"/>
    </row>
    <row r="149" spans="1:26" ht="15">
      <c r="A149" s="11"/>
      <c r="B149" s="15"/>
      <c r="C149" s="11"/>
      <c r="D149" s="11"/>
      <c r="E149" s="15"/>
      <c r="F149" s="8"/>
      <c r="G149" s="8"/>
      <c r="H149" s="8"/>
      <c r="I149" s="8"/>
      <c r="J149" s="8"/>
      <c r="K149" s="8"/>
      <c r="L149" s="8"/>
      <c r="M149" s="15"/>
      <c r="N149" s="15"/>
      <c r="O149" s="13"/>
      <c r="P149" s="13"/>
      <c r="Q149" s="13"/>
      <c r="R149" s="13"/>
      <c r="S149" s="14"/>
      <c r="T149" s="13"/>
      <c r="U149" s="13"/>
      <c r="V149" s="13"/>
      <c r="W149" s="13"/>
      <c r="X149" s="13"/>
      <c r="Y149" s="13"/>
      <c r="Z149" s="13"/>
    </row>
    <row r="150" spans="1:26" ht="15">
      <c r="A150" s="11"/>
      <c r="B150" s="15"/>
      <c r="C150" s="11"/>
      <c r="D150" s="11"/>
      <c r="E150" s="15"/>
      <c r="F150" s="8"/>
      <c r="G150" s="8"/>
      <c r="H150" s="8"/>
      <c r="I150" s="8"/>
      <c r="J150" s="8"/>
      <c r="K150" s="8"/>
      <c r="L150" s="8"/>
      <c r="M150" s="15"/>
      <c r="N150" s="15"/>
      <c r="O150" s="13"/>
      <c r="P150" s="13"/>
      <c r="Q150" s="13"/>
      <c r="R150" s="13"/>
      <c r="S150" s="14"/>
      <c r="T150" s="13"/>
      <c r="U150" s="13"/>
      <c r="V150" s="13"/>
      <c r="W150" s="13"/>
      <c r="X150" s="13"/>
      <c r="Y150" s="13"/>
      <c r="Z150" s="13"/>
    </row>
    <row r="151" spans="1:26" ht="15">
      <c r="A151" s="11"/>
      <c r="B151" s="15"/>
      <c r="C151" s="11"/>
      <c r="D151" s="11"/>
      <c r="E151" s="15"/>
      <c r="F151" s="8"/>
      <c r="G151" s="8"/>
      <c r="H151" s="8"/>
      <c r="I151" s="8"/>
      <c r="J151" s="8"/>
      <c r="K151" s="8"/>
      <c r="L151" s="8"/>
      <c r="M151" s="15"/>
      <c r="N151" s="15"/>
      <c r="O151" s="13"/>
      <c r="P151" s="13"/>
      <c r="Q151" s="13"/>
      <c r="R151" s="13"/>
      <c r="S151" s="14"/>
      <c r="T151" s="13"/>
      <c r="U151" s="13"/>
      <c r="V151" s="13"/>
      <c r="W151" s="13"/>
      <c r="X151" s="13"/>
      <c r="Y151" s="13"/>
      <c r="Z151" s="13"/>
    </row>
    <row r="152" spans="1:26" ht="15">
      <c r="A152" s="11"/>
      <c r="B152" s="15"/>
      <c r="C152" s="11"/>
      <c r="D152" s="11"/>
      <c r="E152" s="15"/>
      <c r="F152" s="8"/>
      <c r="G152" s="8"/>
      <c r="H152" s="8"/>
      <c r="I152" s="8"/>
      <c r="J152" s="8"/>
      <c r="K152" s="8"/>
      <c r="L152" s="8"/>
      <c r="M152" s="15"/>
      <c r="N152" s="15"/>
      <c r="O152" s="13"/>
      <c r="P152" s="13"/>
      <c r="Q152" s="13"/>
      <c r="R152" s="13"/>
      <c r="S152" s="14"/>
      <c r="T152" s="13"/>
      <c r="U152" s="13"/>
      <c r="V152" s="13"/>
      <c r="W152" s="13"/>
      <c r="X152" s="13"/>
      <c r="Y152" s="13"/>
      <c r="Z152" s="13"/>
    </row>
    <row r="153" spans="1:26" ht="15">
      <c r="A153" s="11"/>
      <c r="B153" s="15"/>
      <c r="C153" s="11"/>
      <c r="D153" s="11"/>
      <c r="E153" s="15"/>
      <c r="F153" s="8"/>
      <c r="G153" s="8"/>
      <c r="H153" s="8"/>
      <c r="I153" s="8"/>
      <c r="J153" s="8"/>
      <c r="K153" s="8"/>
      <c r="L153" s="8"/>
      <c r="M153" s="15"/>
      <c r="N153" s="15"/>
      <c r="O153" s="13"/>
      <c r="P153" s="13"/>
      <c r="Q153" s="13"/>
      <c r="R153" s="13"/>
      <c r="S153" s="14"/>
      <c r="T153" s="13"/>
      <c r="U153" s="13"/>
      <c r="V153" s="13"/>
      <c r="W153" s="13"/>
      <c r="X153" s="13"/>
      <c r="Y153" s="13"/>
      <c r="Z153" s="13"/>
    </row>
    <row r="154" spans="1:26" ht="15">
      <c r="A154" s="11"/>
      <c r="B154" s="15"/>
      <c r="C154" s="11"/>
      <c r="D154" s="11"/>
      <c r="E154" s="15"/>
      <c r="F154" s="8"/>
      <c r="G154" s="8"/>
      <c r="H154" s="8"/>
      <c r="I154" s="8"/>
      <c r="J154" s="8"/>
      <c r="K154" s="8"/>
      <c r="L154" s="8"/>
      <c r="M154" s="15"/>
      <c r="N154" s="15"/>
      <c r="O154" s="13"/>
      <c r="P154" s="13"/>
      <c r="Q154" s="13"/>
      <c r="R154" s="13"/>
      <c r="S154" s="14"/>
      <c r="T154" s="13"/>
      <c r="U154" s="13"/>
      <c r="V154" s="13"/>
      <c r="W154" s="13"/>
      <c r="X154" s="13"/>
      <c r="Y154" s="13"/>
      <c r="Z154" s="13"/>
    </row>
    <row r="155" spans="1:26" ht="15">
      <c r="A155" s="11"/>
      <c r="B155" s="15"/>
      <c r="C155" s="11"/>
      <c r="D155" s="11"/>
      <c r="E155" s="15"/>
      <c r="F155" s="8"/>
      <c r="G155" s="8"/>
      <c r="H155" s="8"/>
      <c r="I155" s="8"/>
      <c r="J155" s="8"/>
      <c r="K155" s="8"/>
      <c r="L155" s="8"/>
      <c r="M155" s="15"/>
      <c r="N155" s="15"/>
      <c r="O155" s="13"/>
      <c r="P155" s="13"/>
      <c r="Q155" s="13"/>
      <c r="R155" s="13"/>
      <c r="S155" s="14"/>
      <c r="T155" s="13"/>
      <c r="U155" s="13"/>
      <c r="V155" s="13"/>
      <c r="W155" s="13"/>
      <c r="X155" s="13"/>
      <c r="Y155" s="13"/>
      <c r="Z155" s="13"/>
    </row>
    <row r="156" spans="1:26" ht="15">
      <c r="A156" s="11"/>
      <c r="B156" s="15"/>
      <c r="C156" s="11"/>
      <c r="D156" s="11"/>
      <c r="E156" s="15"/>
      <c r="F156" s="8"/>
      <c r="G156" s="8"/>
      <c r="H156" s="8"/>
      <c r="I156" s="8"/>
      <c r="J156" s="8"/>
      <c r="K156" s="8"/>
      <c r="L156" s="8"/>
      <c r="M156" s="15"/>
      <c r="N156" s="15"/>
      <c r="O156" s="13"/>
      <c r="P156" s="13"/>
      <c r="Q156" s="13"/>
      <c r="R156" s="13"/>
      <c r="S156" s="14"/>
      <c r="T156" s="13"/>
      <c r="U156" s="13"/>
      <c r="V156" s="13"/>
      <c r="W156" s="13"/>
      <c r="X156" s="13"/>
      <c r="Y156" s="13"/>
      <c r="Z156" s="13"/>
    </row>
    <row r="157" spans="1:26" ht="15">
      <c r="A157" s="11"/>
      <c r="B157" s="15"/>
      <c r="C157" s="11"/>
      <c r="D157" s="11"/>
      <c r="E157" s="15"/>
      <c r="F157" s="8"/>
      <c r="G157" s="8"/>
      <c r="H157" s="8"/>
      <c r="I157" s="8"/>
      <c r="J157" s="8"/>
      <c r="K157" s="8"/>
      <c r="L157" s="8"/>
      <c r="M157" s="15"/>
      <c r="N157" s="15"/>
      <c r="O157" s="13"/>
      <c r="P157" s="13"/>
      <c r="Q157" s="13"/>
      <c r="R157" s="13"/>
      <c r="S157" s="14"/>
      <c r="T157" s="13"/>
      <c r="U157" s="13"/>
      <c r="V157" s="13"/>
      <c r="W157" s="13"/>
      <c r="X157" s="13"/>
      <c r="Y157" s="13"/>
      <c r="Z157" s="13"/>
    </row>
    <row r="158" spans="1:26" ht="15">
      <c r="A158" s="11"/>
      <c r="B158" s="15"/>
      <c r="C158" s="11"/>
      <c r="D158" s="11"/>
      <c r="E158" s="15"/>
      <c r="F158" s="8"/>
      <c r="G158" s="8"/>
      <c r="H158" s="8"/>
      <c r="I158" s="8"/>
      <c r="J158" s="8"/>
      <c r="K158" s="8"/>
      <c r="L158" s="8"/>
      <c r="M158" s="15"/>
      <c r="N158" s="15"/>
      <c r="O158" s="13"/>
      <c r="P158" s="13"/>
      <c r="Q158" s="13"/>
      <c r="R158" s="13"/>
      <c r="S158" s="14"/>
      <c r="T158" s="13"/>
      <c r="U158" s="13"/>
      <c r="V158" s="13"/>
      <c r="W158" s="13"/>
      <c r="X158" s="13"/>
      <c r="Y158" s="13"/>
      <c r="Z158" s="13"/>
    </row>
    <row r="159" spans="1:26" ht="15">
      <c r="A159" s="11"/>
      <c r="B159" s="15"/>
      <c r="C159" s="11"/>
      <c r="D159" s="11"/>
      <c r="E159" s="15"/>
      <c r="F159" s="8"/>
      <c r="G159" s="8"/>
      <c r="H159" s="8"/>
      <c r="I159" s="8"/>
      <c r="J159" s="8"/>
      <c r="K159" s="8"/>
      <c r="L159" s="8"/>
      <c r="M159" s="15"/>
      <c r="N159" s="15"/>
      <c r="O159" s="13"/>
      <c r="P159" s="13"/>
      <c r="Q159" s="13"/>
      <c r="R159" s="13"/>
      <c r="S159" s="14"/>
      <c r="T159" s="13"/>
      <c r="U159" s="13"/>
      <c r="V159" s="13"/>
      <c r="W159" s="13"/>
      <c r="X159" s="13"/>
      <c r="Y159" s="13"/>
      <c r="Z159" s="13"/>
    </row>
    <row r="160" spans="1:26" ht="15">
      <c r="A160" s="11"/>
      <c r="B160" s="15"/>
      <c r="C160" s="11"/>
      <c r="D160" s="11"/>
      <c r="E160" s="15"/>
      <c r="F160" s="8"/>
      <c r="G160" s="8"/>
      <c r="H160" s="8"/>
      <c r="I160" s="8"/>
      <c r="J160" s="8"/>
      <c r="K160" s="8"/>
      <c r="L160" s="8"/>
      <c r="M160" s="15"/>
      <c r="N160" s="15"/>
      <c r="O160" s="13"/>
      <c r="P160" s="13"/>
      <c r="Q160" s="13"/>
      <c r="R160" s="13"/>
      <c r="S160" s="14"/>
      <c r="T160" s="13"/>
      <c r="U160" s="13"/>
      <c r="V160" s="13"/>
      <c r="W160" s="13"/>
      <c r="X160" s="13"/>
      <c r="Y160" s="13"/>
      <c r="Z160" s="13"/>
    </row>
    <row r="161" spans="1:26" ht="15">
      <c r="A161" s="11"/>
      <c r="B161" s="15"/>
      <c r="C161" s="11"/>
      <c r="D161" s="11"/>
      <c r="E161" s="15"/>
      <c r="F161" s="8"/>
      <c r="G161" s="8"/>
      <c r="H161" s="8"/>
      <c r="I161" s="8"/>
      <c r="J161" s="8"/>
      <c r="K161" s="8"/>
      <c r="L161" s="8"/>
      <c r="M161" s="15"/>
      <c r="N161" s="15"/>
      <c r="O161" s="13"/>
      <c r="P161" s="13"/>
      <c r="Q161" s="13"/>
      <c r="R161" s="13"/>
      <c r="S161" s="14"/>
      <c r="T161" s="13"/>
      <c r="U161" s="13"/>
      <c r="V161" s="13"/>
      <c r="W161" s="13"/>
      <c r="X161" s="13"/>
      <c r="Y161" s="13"/>
      <c r="Z161" s="13"/>
    </row>
    <row r="162" spans="1:26" ht="15">
      <c r="A162" s="11"/>
      <c r="B162" s="15"/>
      <c r="C162" s="11"/>
      <c r="D162" s="11"/>
      <c r="E162" s="15"/>
      <c r="F162" s="8"/>
      <c r="G162" s="8"/>
      <c r="H162" s="8"/>
      <c r="I162" s="8"/>
      <c r="J162" s="8"/>
      <c r="K162" s="8"/>
      <c r="L162" s="8"/>
      <c r="M162" s="15"/>
      <c r="N162" s="15"/>
      <c r="O162" s="13"/>
      <c r="P162" s="13"/>
      <c r="Q162" s="13"/>
      <c r="R162" s="13"/>
      <c r="S162" s="14"/>
      <c r="T162" s="13"/>
      <c r="U162" s="13"/>
      <c r="V162" s="13"/>
      <c r="W162" s="13"/>
      <c r="X162" s="13"/>
      <c r="Y162" s="13"/>
      <c r="Z162" s="13"/>
    </row>
    <row r="163" spans="1:26" ht="15">
      <c r="A163" s="11"/>
      <c r="B163" s="15"/>
      <c r="C163" s="11"/>
      <c r="D163" s="11"/>
      <c r="E163" s="15"/>
      <c r="F163" s="8"/>
      <c r="G163" s="8"/>
      <c r="H163" s="8"/>
      <c r="I163" s="8"/>
      <c r="J163" s="8"/>
      <c r="K163" s="8"/>
      <c r="L163" s="8"/>
      <c r="M163" s="15"/>
      <c r="N163" s="15"/>
      <c r="O163" s="13"/>
      <c r="P163" s="13"/>
      <c r="Q163" s="13"/>
      <c r="R163" s="13"/>
      <c r="S163" s="14"/>
      <c r="T163" s="13"/>
      <c r="U163" s="13"/>
      <c r="V163" s="13"/>
      <c r="W163" s="13"/>
      <c r="X163" s="13"/>
      <c r="Y163" s="13"/>
      <c r="Z163" s="13"/>
    </row>
    <row r="164" spans="1:26" ht="15">
      <c r="A164" s="11"/>
      <c r="B164" s="15"/>
      <c r="C164" s="11"/>
      <c r="D164" s="11"/>
      <c r="E164" s="15"/>
      <c r="F164" s="8"/>
      <c r="G164" s="8"/>
      <c r="H164" s="8"/>
      <c r="I164" s="8"/>
      <c r="J164" s="8"/>
      <c r="K164" s="8"/>
      <c r="L164" s="8"/>
      <c r="M164" s="15"/>
      <c r="N164" s="15"/>
      <c r="O164" s="13"/>
      <c r="P164" s="13"/>
      <c r="Q164" s="13"/>
      <c r="R164" s="13"/>
      <c r="S164" s="14"/>
      <c r="T164" s="13"/>
      <c r="U164" s="13"/>
      <c r="V164" s="13"/>
      <c r="W164" s="13"/>
      <c r="X164" s="13"/>
      <c r="Y164" s="13"/>
      <c r="Z164" s="13"/>
    </row>
    <row r="165" spans="1:26" ht="15">
      <c r="A165" s="11"/>
      <c r="B165" s="15"/>
      <c r="C165" s="11"/>
      <c r="D165" s="11"/>
      <c r="E165" s="15"/>
      <c r="F165" s="8"/>
      <c r="G165" s="8"/>
      <c r="H165" s="8"/>
      <c r="I165" s="8"/>
      <c r="J165" s="8"/>
      <c r="K165" s="8"/>
      <c r="L165" s="8"/>
      <c r="M165" s="15"/>
      <c r="N165" s="15"/>
      <c r="O165" s="13"/>
      <c r="P165" s="13"/>
      <c r="Q165" s="13"/>
      <c r="R165" s="13"/>
      <c r="S165" s="14"/>
      <c r="T165" s="13"/>
      <c r="U165" s="13"/>
      <c r="V165" s="13"/>
      <c r="W165" s="13"/>
      <c r="X165" s="13"/>
      <c r="Y165" s="13"/>
      <c r="Z165" s="13"/>
    </row>
    <row r="166" spans="1:26" ht="15">
      <c r="A166" s="11"/>
      <c r="B166" s="15"/>
      <c r="C166" s="11"/>
      <c r="D166" s="11"/>
      <c r="E166" s="15"/>
      <c r="F166" s="8"/>
      <c r="G166" s="8"/>
      <c r="H166" s="8"/>
      <c r="I166" s="8"/>
      <c r="J166" s="8"/>
      <c r="K166" s="8"/>
      <c r="L166" s="8"/>
      <c r="M166" s="15"/>
      <c r="N166" s="15"/>
      <c r="O166" s="13"/>
      <c r="P166" s="13"/>
      <c r="Q166" s="13"/>
      <c r="R166" s="13"/>
      <c r="S166" s="14"/>
      <c r="T166" s="13"/>
      <c r="U166" s="13"/>
      <c r="V166" s="13"/>
      <c r="W166" s="13"/>
      <c r="X166" s="13"/>
      <c r="Y166" s="13"/>
      <c r="Z166" s="13"/>
    </row>
    <row r="167" spans="1:26" ht="15">
      <c r="A167" s="11"/>
      <c r="B167" s="15"/>
      <c r="C167" s="11"/>
      <c r="D167" s="11"/>
      <c r="E167" s="15"/>
      <c r="F167" s="8"/>
      <c r="G167" s="8"/>
      <c r="H167" s="8"/>
      <c r="I167" s="8"/>
      <c r="J167" s="8"/>
      <c r="K167" s="8"/>
      <c r="L167" s="8"/>
      <c r="M167" s="15"/>
      <c r="N167" s="15"/>
      <c r="O167" s="13"/>
      <c r="P167" s="13"/>
      <c r="Q167" s="13"/>
      <c r="R167" s="13"/>
      <c r="S167" s="14"/>
      <c r="T167" s="13"/>
      <c r="U167" s="13"/>
      <c r="V167" s="13"/>
      <c r="W167" s="13"/>
      <c r="X167" s="13"/>
      <c r="Y167" s="13"/>
      <c r="Z167" s="13"/>
    </row>
    <row r="168" spans="1:26" ht="15">
      <c r="A168" s="11"/>
      <c r="B168" s="15"/>
      <c r="C168" s="11"/>
      <c r="D168" s="11"/>
      <c r="E168" s="15"/>
      <c r="F168" s="8"/>
      <c r="G168" s="8"/>
      <c r="H168" s="8"/>
      <c r="I168" s="8"/>
      <c r="J168" s="8"/>
      <c r="K168" s="8"/>
      <c r="L168" s="8"/>
      <c r="M168" s="15"/>
      <c r="N168" s="15"/>
      <c r="O168" s="13"/>
      <c r="P168" s="13"/>
      <c r="Q168" s="13"/>
      <c r="R168" s="13"/>
      <c r="S168" s="14"/>
      <c r="T168" s="13"/>
      <c r="U168" s="13"/>
      <c r="V168" s="13"/>
      <c r="W168" s="13"/>
      <c r="X168" s="13"/>
      <c r="Y168" s="13"/>
      <c r="Z168" s="13"/>
    </row>
    <row r="169" spans="1:26" ht="15">
      <c r="A169" s="11"/>
      <c r="B169" s="15"/>
      <c r="C169" s="11"/>
      <c r="D169" s="11"/>
      <c r="E169" s="15"/>
      <c r="F169" s="8"/>
      <c r="G169" s="8"/>
      <c r="H169" s="8"/>
      <c r="I169" s="8"/>
      <c r="J169" s="8"/>
      <c r="K169" s="8"/>
      <c r="L169" s="8"/>
      <c r="M169" s="15"/>
      <c r="N169" s="15"/>
      <c r="O169" s="13"/>
      <c r="P169" s="13"/>
      <c r="Q169" s="13"/>
      <c r="R169" s="13"/>
      <c r="S169" s="14"/>
      <c r="T169" s="13"/>
      <c r="U169" s="13"/>
      <c r="V169" s="13"/>
      <c r="W169" s="13"/>
      <c r="X169" s="13"/>
      <c r="Y169" s="13"/>
      <c r="Z169" s="13"/>
    </row>
    <row r="170" spans="1:26" ht="15">
      <c r="A170" s="11"/>
      <c r="B170" s="15"/>
      <c r="C170" s="11"/>
      <c r="D170" s="11"/>
      <c r="E170" s="15"/>
      <c r="F170" s="8"/>
      <c r="G170" s="8"/>
      <c r="H170" s="8"/>
      <c r="I170" s="8"/>
      <c r="J170" s="8"/>
      <c r="K170" s="8"/>
      <c r="L170" s="8"/>
      <c r="M170" s="15"/>
      <c r="N170" s="15"/>
      <c r="O170" s="13"/>
      <c r="P170" s="13"/>
      <c r="Q170" s="13"/>
      <c r="R170" s="13"/>
      <c r="S170" s="14"/>
      <c r="T170" s="13"/>
      <c r="U170" s="13"/>
      <c r="V170" s="13"/>
      <c r="W170" s="13"/>
      <c r="X170" s="13"/>
      <c r="Y170" s="13"/>
      <c r="Z170" s="13"/>
    </row>
    <row r="171" spans="1:26" ht="15">
      <c r="A171" s="11"/>
      <c r="B171" s="15"/>
      <c r="C171" s="11"/>
      <c r="D171" s="11"/>
      <c r="E171" s="15"/>
      <c r="F171" s="8"/>
      <c r="G171" s="8"/>
      <c r="H171" s="8"/>
      <c r="I171" s="8"/>
      <c r="J171" s="8"/>
      <c r="K171" s="8"/>
      <c r="L171" s="8"/>
      <c r="M171" s="15"/>
      <c r="N171" s="15"/>
      <c r="O171" s="13"/>
      <c r="P171" s="13"/>
      <c r="Q171" s="13"/>
      <c r="R171" s="13"/>
      <c r="S171" s="14"/>
      <c r="T171" s="13"/>
      <c r="U171" s="13"/>
      <c r="V171" s="13"/>
      <c r="W171" s="13"/>
      <c r="X171" s="13"/>
      <c r="Y171" s="13"/>
      <c r="Z171" s="13"/>
    </row>
    <row r="172" spans="1:26" ht="15">
      <c r="A172" s="11"/>
      <c r="B172" s="15"/>
      <c r="C172" s="11"/>
      <c r="D172" s="11"/>
      <c r="E172" s="15"/>
      <c r="F172" s="8"/>
      <c r="G172" s="8"/>
      <c r="H172" s="8"/>
      <c r="I172" s="8"/>
      <c r="J172" s="8"/>
      <c r="K172" s="8"/>
      <c r="L172" s="8"/>
      <c r="M172" s="15"/>
      <c r="N172" s="15"/>
      <c r="O172" s="13"/>
      <c r="P172" s="13"/>
      <c r="Q172" s="13"/>
      <c r="R172" s="13"/>
      <c r="S172" s="14"/>
      <c r="T172" s="13"/>
      <c r="U172" s="13"/>
      <c r="V172" s="13"/>
      <c r="W172" s="13"/>
      <c r="X172" s="13"/>
      <c r="Y172" s="13"/>
      <c r="Z172" s="13"/>
    </row>
    <row r="173" spans="1:26" ht="15">
      <c r="A173" s="11"/>
      <c r="B173" s="15"/>
      <c r="C173" s="11"/>
      <c r="D173" s="11"/>
      <c r="E173" s="15"/>
      <c r="F173" s="8"/>
      <c r="G173" s="8"/>
      <c r="H173" s="8"/>
      <c r="I173" s="8"/>
      <c r="J173" s="8"/>
      <c r="K173" s="8"/>
      <c r="L173" s="8"/>
      <c r="M173" s="15"/>
      <c r="N173" s="15"/>
      <c r="O173" s="13"/>
      <c r="P173" s="13"/>
      <c r="Q173" s="13"/>
      <c r="R173" s="13"/>
      <c r="S173" s="14"/>
      <c r="T173" s="13"/>
      <c r="U173" s="13"/>
      <c r="V173" s="13"/>
      <c r="W173" s="13"/>
      <c r="X173" s="13"/>
      <c r="Y173" s="13"/>
      <c r="Z173" s="13"/>
    </row>
    <row r="174" spans="1:26" ht="15">
      <c r="A174" s="11"/>
      <c r="B174" s="15"/>
      <c r="C174" s="11"/>
      <c r="D174" s="11"/>
      <c r="E174" s="15"/>
      <c r="F174" s="8"/>
      <c r="G174" s="8"/>
      <c r="H174" s="8"/>
      <c r="I174" s="8"/>
      <c r="J174" s="8"/>
      <c r="K174" s="8"/>
      <c r="L174" s="8"/>
      <c r="M174" s="15"/>
      <c r="N174" s="15"/>
      <c r="O174" s="13"/>
      <c r="P174" s="13"/>
      <c r="Q174" s="13"/>
      <c r="R174" s="13"/>
      <c r="S174" s="14"/>
      <c r="T174" s="13"/>
      <c r="U174" s="13"/>
      <c r="V174" s="13"/>
      <c r="W174" s="13"/>
      <c r="X174" s="13"/>
      <c r="Y174" s="13"/>
      <c r="Z174" s="13"/>
    </row>
    <row r="175" spans="1:26" ht="15">
      <c r="A175" s="11"/>
      <c r="B175" s="15"/>
      <c r="C175" s="11"/>
      <c r="D175" s="11"/>
      <c r="E175" s="15"/>
      <c r="F175" s="8"/>
      <c r="G175" s="8"/>
      <c r="H175" s="8"/>
      <c r="I175" s="8"/>
      <c r="J175" s="8"/>
      <c r="K175" s="8"/>
      <c r="L175" s="8"/>
      <c r="M175" s="15"/>
      <c r="N175" s="15"/>
      <c r="O175" s="13"/>
      <c r="P175" s="13"/>
      <c r="Q175" s="13"/>
      <c r="R175" s="13"/>
      <c r="S175" s="14"/>
      <c r="T175" s="13"/>
      <c r="U175" s="13"/>
      <c r="V175" s="13"/>
      <c r="W175" s="13"/>
      <c r="X175" s="13"/>
      <c r="Y175" s="13"/>
      <c r="Z175" s="13"/>
    </row>
    <row r="176" spans="1:26" ht="15">
      <c r="A176" s="11"/>
      <c r="B176" s="15"/>
      <c r="C176" s="11"/>
      <c r="D176" s="11"/>
      <c r="E176" s="15"/>
      <c r="F176" s="8"/>
      <c r="G176" s="8"/>
      <c r="H176" s="8"/>
      <c r="I176" s="8"/>
      <c r="J176" s="8"/>
      <c r="K176" s="8"/>
      <c r="L176" s="8"/>
      <c r="M176" s="15"/>
      <c r="N176" s="15"/>
      <c r="O176" s="13"/>
      <c r="P176" s="13"/>
      <c r="Q176" s="13"/>
      <c r="R176" s="13"/>
      <c r="S176" s="14"/>
      <c r="T176" s="13"/>
      <c r="U176" s="13"/>
      <c r="V176" s="13"/>
      <c r="W176" s="13"/>
      <c r="X176" s="13"/>
      <c r="Y176" s="13"/>
      <c r="Z176" s="13"/>
    </row>
    <row r="177" spans="1:26" ht="15">
      <c r="A177" s="11"/>
      <c r="B177" s="15"/>
      <c r="C177" s="11"/>
      <c r="D177" s="11"/>
      <c r="E177" s="15"/>
      <c r="F177" s="8"/>
      <c r="G177" s="8"/>
      <c r="H177" s="8"/>
      <c r="I177" s="8"/>
      <c r="J177" s="8"/>
      <c r="K177" s="8"/>
      <c r="L177" s="8"/>
      <c r="M177" s="15"/>
      <c r="N177" s="15"/>
      <c r="O177" s="13"/>
      <c r="P177" s="13"/>
      <c r="Q177" s="13"/>
      <c r="R177" s="13"/>
      <c r="S177" s="14"/>
      <c r="T177" s="13"/>
      <c r="U177" s="13"/>
      <c r="V177" s="13"/>
      <c r="W177" s="13"/>
      <c r="X177" s="13"/>
      <c r="Y177" s="13"/>
      <c r="Z177" s="13"/>
    </row>
    <row r="178" spans="1:26" ht="15">
      <c r="A178" s="11"/>
      <c r="B178" s="15"/>
      <c r="C178" s="11"/>
      <c r="D178" s="11"/>
      <c r="E178" s="15"/>
      <c r="F178" s="8"/>
      <c r="G178" s="8"/>
      <c r="H178" s="8"/>
      <c r="I178" s="8"/>
      <c r="J178" s="8"/>
      <c r="K178" s="8"/>
      <c r="L178" s="8"/>
      <c r="M178" s="15"/>
      <c r="N178" s="15"/>
      <c r="O178" s="13"/>
      <c r="P178" s="13"/>
      <c r="Q178" s="13"/>
      <c r="R178" s="13"/>
      <c r="S178" s="14"/>
      <c r="T178" s="13"/>
      <c r="U178" s="13"/>
      <c r="V178" s="13"/>
      <c r="W178" s="13"/>
      <c r="X178" s="13"/>
      <c r="Y178" s="13"/>
      <c r="Z178" s="13"/>
    </row>
    <row r="179" spans="1:26" ht="15">
      <c r="A179" s="11"/>
      <c r="B179" s="15"/>
      <c r="C179" s="11"/>
      <c r="D179" s="11"/>
      <c r="E179" s="15"/>
      <c r="F179" s="8"/>
      <c r="G179" s="8"/>
      <c r="H179" s="8"/>
      <c r="I179" s="8"/>
      <c r="J179" s="8"/>
      <c r="K179" s="8"/>
      <c r="L179" s="8"/>
      <c r="M179" s="15"/>
      <c r="N179" s="15"/>
      <c r="O179" s="13"/>
      <c r="P179" s="13"/>
      <c r="Q179" s="13"/>
      <c r="R179" s="13"/>
      <c r="S179" s="14"/>
      <c r="T179" s="13"/>
      <c r="U179" s="13"/>
      <c r="V179" s="13"/>
      <c r="W179" s="13"/>
      <c r="X179" s="13"/>
      <c r="Y179" s="13"/>
      <c r="Z179" s="13"/>
    </row>
    <row r="180" spans="1:26" ht="15">
      <c r="A180" s="11"/>
      <c r="B180" s="15"/>
      <c r="C180" s="11"/>
      <c r="D180" s="11"/>
      <c r="E180" s="15"/>
      <c r="F180" s="8"/>
      <c r="G180" s="8"/>
      <c r="H180" s="8"/>
      <c r="I180" s="8"/>
      <c r="J180" s="8"/>
      <c r="K180" s="8"/>
      <c r="L180" s="8"/>
      <c r="M180" s="15"/>
      <c r="N180" s="15"/>
      <c r="O180" s="13"/>
      <c r="P180" s="13"/>
      <c r="Q180" s="13"/>
      <c r="R180" s="13"/>
      <c r="S180" s="14"/>
      <c r="T180" s="13"/>
      <c r="U180" s="13"/>
      <c r="V180" s="13"/>
      <c r="W180" s="13"/>
      <c r="X180" s="13"/>
      <c r="Y180" s="13"/>
      <c r="Z180" s="13"/>
    </row>
    <row r="181" spans="1:26" ht="15">
      <c r="A181" s="11"/>
      <c r="B181" s="15"/>
      <c r="C181" s="11"/>
      <c r="D181" s="11"/>
      <c r="E181" s="15"/>
      <c r="F181" s="8"/>
      <c r="G181" s="8"/>
      <c r="H181" s="8"/>
      <c r="I181" s="8"/>
      <c r="J181" s="8"/>
      <c r="K181" s="8"/>
      <c r="L181" s="8"/>
      <c r="M181" s="15"/>
      <c r="N181" s="15"/>
      <c r="O181" s="13"/>
      <c r="P181" s="13"/>
      <c r="Q181" s="13"/>
      <c r="R181" s="13"/>
      <c r="S181" s="14"/>
      <c r="T181" s="13"/>
      <c r="U181" s="13"/>
      <c r="V181" s="13"/>
      <c r="W181" s="13"/>
      <c r="X181" s="13"/>
      <c r="Y181" s="13"/>
      <c r="Z181" s="13"/>
    </row>
    <row r="182" spans="1:26" ht="15">
      <c r="A182" s="11"/>
      <c r="B182" s="15"/>
      <c r="C182" s="11"/>
      <c r="D182" s="11"/>
      <c r="E182" s="15"/>
      <c r="F182" s="8"/>
      <c r="G182" s="8"/>
      <c r="H182" s="8"/>
      <c r="I182" s="8"/>
      <c r="J182" s="8"/>
      <c r="K182" s="8"/>
      <c r="L182" s="8"/>
      <c r="M182" s="15"/>
      <c r="N182" s="15"/>
      <c r="O182" s="13"/>
      <c r="P182" s="13"/>
      <c r="Q182" s="13"/>
      <c r="R182" s="13"/>
      <c r="S182" s="14"/>
      <c r="T182" s="13"/>
      <c r="U182" s="13"/>
      <c r="V182" s="13"/>
      <c r="W182" s="13"/>
      <c r="X182" s="13"/>
      <c r="Y182" s="13"/>
      <c r="Z182" s="13"/>
    </row>
    <row r="183" spans="1:26" ht="15">
      <c r="A183" s="11"/>
      <c r="B183" s="15"/>
      <c r="C183" s="11"/>
      <c r="D183" s="11"/>
      <c r="E183" s="15"/>
      <c r="F183" s="8"/>
      <c r="G183" s="8"/>
      <c r="H183" s="8"/>
      <c r="I183" s="8"/>
      <c r="J183" s="8"/>
      <c r="K183" s="8"/>
      <c r="L183" s="8"/>
      <c r="M183" s="15"/>
      <c r="N183" s="15"/>
      <c r="O183" s="13"/>
      <c r="P183" s="13"/>
      <c r="Q183" s="13"/>
      <c r="R183" s="13"/>
      <c r="S183" s="14"/>
      <c r="T183" s="13"/>
      <c r="U183" s="13"/>
      <c r="V183" s="13"/>
      <c r="W183" s="13"/>
      <c r="X183" s="13"/>
      <c r="Y183" s="13"/>
      <c r="Z183" s="13"/>
    </row>
    <row r="184" spans="1:26" ht="15">
      <c r="A184" s="11"/>
      <c r="B184" s="15"/>
      <c r="C184" s="11"/>
      <c r="D184" s="11"/>
      <c r="E184" s="15"/>
      <c r="F184" s="8"/>
      <c r="G184" s="8"/>
      <c r="H184" s="8"/>
      <c r="I184" s="8"/>
      <c r="J184" s="8"/>
      <c r="K184" s="8"/>
      <c r="L184" s="8"/>
      <c r="M184" s="15"/>
      <c r="N184" s="15"/>
      <c r="O184" s="13"/>
      <c r="P184" s="13"/>
      <c r="Q184" s="13"/>
      <c r="R184" s="13"/>
      <c r="S184" s="14"/>
      <c r="T184" s="13"/>
      <c r="U184" s="13"/>
      <c r="V184" s="13"/>
      <c r="W184" s="13"/>
      <c r="X184" s="13"/>
      <c r="Y184" s="13"/>
      <c r="Z184" s="13"/>
    </row>
    <row r="185" spans="1:26" ht="15">
      <c r="A185" s="11"/>
      <c r="B185" s="15"/>
      <c r="C185" s="11"/>
      <c r="D185" s="11"/>
      <c r="E185" s="15"/>
      <c r="F185" s="8"/>
      <c r="G185" s="8"/>
      <c r="H185" s="8"/>
      <c r="I185" s="8"/>
      <c r="J185" s="8"/>
      <c r="K185" s="8"/>
      <c r="L185" s="8"/>
      <c r="M185" s="15"/>
      <c r="N185" s="15"/>
      <c r="O185" s="13"/>
      <c r="P185" s="13"/>
      <c r="Q185" s="13"/>
      <c r="R185" s="13"/>
      <c r="S185" s="14"/>
      <c r="T185" s="13"/>
      <c r="U185" s="13"/>
      <c r="V185" s="13"/>
      <c r="W185" s="13"/>
      <c r="X185" s="13"/>
      <c r="Y185" s="13"/>
      <c r="Z185" s="13"/>
    </row>
    <row r="186" spans="1:26" ht="15">
      <c r="A186" s="11"/>
      <c r="B186" s="15"/>
      <c r="C186" s="11"/>
      <c r="D186" s="11"/>
      <c r="E186" s="15"/>
      <c r="F186" s="8"/>
      <c r="G186" s="8"/>
      <c r="H186" s="8"/>
      <c r="I186" s="8"/>
      <c r="J186" s="8"/>
      <c r="K186" s="8"/>
      <c r="L186" s="8"/>
      <c r="M186" s="15"/>
      <c r="N186" s="15"/>
      <c r="O186" s="13"/>
      <c r="P186" s="13"/>
      <c r="Q186" s="13"/>
      <c r="R186" s="13"/>
      <c r="S186" s="14"/>
      <c r="T186" s="13"/>
      <c r="U186" s="13"/>
      <c r="V186" s="13"/>
      <c r="W186" s="13"/>
      <c r="X186" s="13"/>
      <c r="Y186" s="13"/>
      <c r="Z186" s="13"/>
    </row>
    <row r="187" spans="1:26" ht="15">
      <c r="A187" s="11"/>
      <c r="B187" s="15"/>
      <c r="C187" s="11"/>
      <c r="D187" s="11"/>
      <c r="E187" s="15"/>
      <c r="F187" s="8"/>
      <c r="G187" s="8"/>
      <c r="H187" s="8"/>
      <c r="I187" s="8"/>
      <c r="J187" s="8"/>
      <c r="K187" s="8"/>
      <c r="L187" s="8"/>
      <c r="M187" s="15"/>
      <c r="N187" s="15"/>
      <c r="O187" s="13"/>
      <c r="P187" s="13"/>
      <c r="Q187" s="13"/>
      <c r="R187" s="13"/>
      <c r="S187" s="14"/>
      <c r="T187" s="13"/>
      <c r="U187" s="13"/>
      <c r="V187" s="13"/>
      <c r="W187" s="13"/>
      <c r="X187" s="13"/>
      <c r="Y187" s="13"/>
      <c r="Z187" s="13"/>
    </row>
    <row r="188" spans="1:26" ht="15">
      <c r="A188" s="11"/>
      <c r="B188" s="15"/>
      <c r="C188" s="11"/>
      <c r="D188" s="11"/>
      <c r="E188" s="15"/>
      <c r="F188" s="8"/>
      <c r="G188" s="8"/>
      <c r="H188" s="8"/>
      <c r="I188" s="8"/>
      <c r="J188" s="8"/>
      <c r="K188" s="8"/>
      <c r="L188" s="8"/>
      <c r="M188" s="15"/>
      <c r="N188" s="15"/>
      <c r="O188" s="13"/>
      <c r="P188" s="13"/>
      <c r="Q188" s="13"/>
      <c r="R188" s="13"/>
      <c r="S188" s="14"/>
      <c r="T188" s="13"/>
      <c r="U188" s="13"/>
      <c r="V188" s="13"/>
      <c r="W188" s="13"/>
      <c r="X188" s="13"/>
      <c r="Y188" s="13"/>
      <c r="Z188" s="13"/>
    </row>
    <row r="189" spans="1:26" ht="15">
      <c r="A189" s="11"/>
      <c r="B189" s="15"/>
      <c r="C189" s="11"/>
      <c r="D189" s="11"/>
      <c r="E189" s="15"/>
      <c r="F189" s="8"/>
      <c r="G189" s="8"/>
      <c r="H189" s="8"/>
      <c r="I189" s="8"/>
      <c r="J189" s="8"/>
      <c r="K189" s="8"/>
      <c r="L189" s="8"/>
      <c r="M189" s="15"/>
      <c r="N189" s="15"/>
      <c r="O189" s="13"/>
      <c r="P189" s="13"/>
      <c r="Q189" s="13"/>
      <c r="R189" s="13"/>
      <c r="S189" s="14"/>
      <c r="T189" s="13"/>
      <c r="U189" s="13"/>
      <c r="V189" s="13"/>
      <c r="W189" s="13"/>
      <c r="X189" s="13"/>
      <c r="Y189" s="13"/>
      <c r="Z189" s="13"/>
    </row>
    <row r="190" spans="1:26" ht="15">
      <c r="A190" s="11"/>
      <c r="B190" s="15"/>
      <c r="C190" s="11"/>
      <c r="D190" s="11"/>
      <c r="E190" s="15"/>
      <c r="F190" s="8"/>
      <c r="G190" s="8"/>
      <c r="H190" s="8"/>
      <c r="I190" s="8"/>
      <c r="J190" s="8"/>
      <c r="K190" s="8"/>
      <c r="L190" s="8"/>
      <c r="M190" s="15"/>
      <c r="N190" s="15"/>
      <c r="O190" s="13"/>
      <c r="P190" s="13"/>
      <c r="Q190" s="13"/>
      <c r="R190" s="13"/>
      <c r="S190" s="14"/>
      <c r="T190" s="13"/>
      <c r="U190" s="13"/>
      <c r="V190" s="13"/>
      <c r="W190" s="13"/>
      <c r="X190" s="13"/>
      <c r="Y190" s="13"/>
      <c r="Z190" s="13"/>
    </row>
    <row r="191" spans="1:26" ht="15">
      <c r="A191" s="11"/>
      <c r="B191" s="15"/>
      <c r="C191" s="11"/>
      <c r="D191" s="11"/>
      <c r="E191" s="15"/>
      <c r="F191" s="8"/>
      <c r="G191" s="8"/>
      <c r="H191" s="8"/>
      <c r="I191" s="8"/>
      <c r="J191" s="8"/>
      <c r="K191" s="8"/>
      <c r="L191" s="8"/>
      <c r="M191" s="15"/>
      <c r="N191" s="15"/>
      <c r="O191" s="13"/>
      <c r="P191" s="13"/>
      <c r="Q191" s="13"/>
      <c r="R191" s="13"/>
      <c r="S191" s="14"/>
      <c r="T191" s="13"/>
      <c r="U191" s="13"/>
      <c r="V191" s="13"/>
      <c r="W191" s="13"/>
      <c r="X191" s="13"/>
      <c r="Y191" s="13"/>
      <c r="Z191" s="13"/>
    </row>
    <row r="192" spans="1:26" ht="15">
      <c r="A192" s="11"/>
      <c r="B192" s="15"/>
      <c r="C192" s="11"/>
      <c r="D192" s="11"/>
      <c r="E192" s="15"/>
      <c r="F192" s="8"/>
      <c r="G192" s="8"/>
      <c r="H192" s="8"/>
      <c r="I192" s="8"/>
      <c r="J192" s="8"/>
      <c r="K192" s="8"/>
      <c r="L192" s="8"/>
      <c r="M192" s="15"/>
      <c r="N192" s="15"/>
      <c r="O192" s="13"/>
      <c r="P192" s="13"/>
      <c r="Q192" s="13"/>
      <c r="R192" s="13"/>
      <c r="S192" s="14"/>
      <c r="T192" s="13"/>
      <c r="U192" s="13"/>
      <c r="V192" s="13"/>
      <c r="W192" s="13"/>
      <c r="X192" s="13"/>
      <c r="Y192" s="13"/>
      <c r="Z192" s="13"/>
    </row>
    <row r="193" spans="1:26" ht="15">
      <c r="A193" s="11"/>
      <c r="B193" s="15"/>
      <c r="C193" s="11"/>
      <c r="D193" s="11"/>
      <c r="E193" s="15"/>
      <c r="F193" s="8"/>
      <c r="G193" s="8"/>
      <c r="H193" s="8"/>
      <c r="I193" s="8"/>
      <c r="J193" s="8"/>
      <c r="K193" s="8"/>
      <c r="L193" s="8"/>
      <c r="M193" s="15"/>
      <c r="N193" s="15"/>
      <c r="O193" s="13"/>
      <c r="P193" s="13"/>
      <c r="Q193" s="13"/>
      <c r="R193" s="13"/>
      <c r="S193" s="14"/>
      <c r="T193" s="13"/>
      <c r="U193" s="13"/>
      <c r="V193" s="13"/>
      <c r="W193" s="13"/>
      <c r="X193" s="13"/>
      <c r="Y193" s="13"/>
      <c r="Z193" s="13"/>
    </row>
    <row r="194" spans="1:26" ht="15">
      <c r="A194" s="11"/>
      <c r="B194" s="15"/>
      <c r="C194" s="11"/>
      <c r="D194" s="11"/>
      <c r="E194" s="15"/>
      <c r="F194" s="8"/>
      <c r="G194" s="8"/>
      <c r="H194" s="8"/>
      <c r="I194" s="8"/>
      <c r="J194" s="8"/>
      <c r="K194" s="8"/>
      <c r="L194" s="8"/>
      <c r="M194" s="15"/>
      <c r="N194" s="15"/>
      <c r="O194" s="13"/>
      <c r="P194" s="13"/>
      <c r="Q194" s="13"/>
      <c r="R194" s="13"/>
      <c r="S194" s="14"/>
      <c r="T194" s="13"/>
      <c r="U194" s="13"/>
      <c r="V194" s="13"/>
      <c r="W194" s="13"/>
      <c r="X194" s="13"/>
      <c r="Y194" s="13"/>
      <c r="Z194" s="13"/>
    </row>
    <row r="195" spans="1:26" ht="15">
      <c r="A195" s="11"/>
      <c r="B195" s="15"/>
      <c r="C195" s="11"/>
      <c r="D195" s="11"/>
      <c r="E195" s="15"/>
      <c r="F195" s="8"/>
      <c r="G195" s="8"/>
      <c r="H195" s="8"/>
      <c r="I195" s="8"/>
      <c r="J195" s="8"/>
      <c r="K195" s="8"/>
      <c r="L195" s="8"/>
      <c r="M195" s="15"/>
      <c r="N195" s="15"/>
      <c r="O195" s="13"/>
      <c r="P195" s="13"/>
      <c r="Q195" s="13"/>
      <c r="R195" s="13"/>
      <c r="S195" s="14"/>
      <c r="T195" s="13"/>
      <c r="U195" s="13"/>
      <c r="V195" s="13"/>
      <c r="W195" s="13"/>
      <c r="X195" s="13"/>
      <c r="Y195" s="13"/>
      <c r="Z195" s="13"/>
    </row>
    <row r="196" spans="1:26" ht="15">
      <c r="A196" s="11"/>
      <c r="B196" s="15"/>
      <c r="C196" s="11"/>
      <c r="D196" s="11"/>
      <c r="E196" s="15"/>
      <c r="F196" s="8"/>
      <c r="G196" s="8"/>
      <c r="H196" s="8"/>
      <c r="I196" s="8"/>
      <c r="J196" s="8"/>
      <c r="K196" s="8"/>
      <c r="L196" s="8"/>
      <c r="M196" s="15"/>
      <c r="N196" s="15"/>
      <c r="O196" s="13"/>
      <c r="P196" s="13"/>
      <c r="Q196" s="13"/>
      <c r="R196" s="13"/>
      <c r="S196" s="14"/>
      <c r="T196" s="13"/>
      <c r="U196" s="13"/>
      <c r="V196" s="13"/>
      <c r="W196" s="13"/>
      <c r="X196" s="13"/>
      <c r="Y196" s="13"/>
      <c r="Z196" s="13"/>
    </row>
    <row r="197" spans="1:26" ht="15">
      <c r="A197" s="11"/>
      <c r="B197" s="15"/>
      <c r="C197" s="11"/>
      <c r="D197" s="11"/>
      <c r="E197" s="15"/>
      <c r="F197" s="8"/>
      <c r="G197" s="8"/>
      <c r="H197" s="8"/>
      <c r="I197" s="8"/>
      <c r="J197" s="8"/>
      <c r="K197" s="8"/>
      <c r="L197" s="8"/>
      <c r="M197" s="15"/>
      <c r="N197" s="15"/>
      <c r="O197" s="13"/>
      <c r="P197" s="13"/>
      <c r="Q197" s="13"/>
      <c r="R197" s="13"/>
      <c r="S197" s="14"/>
      <c r="T197" s="13"/>
      <c r="U197" s="13"/>
      <c r="V197" s="13"/>
      <c r="W197" s="13"/>
      <c r="X197" s="13"/>
      <c r="Y197" s="13"/>
      <c r="Z197" s="13"/>
    </row>
    <row r="198" spans="1:26" ht="15">
      <c r="A198" s="11"/>
      <c r="B198" s="15"/>
      <c r="C198" s="11"/>
      <c r="D198" s="11"/>
      <c r="E198" s="15"/>
      <c r="F198" s="8"/>
      <c r="G198" s="8"/>
      <c r="H198" s="8"/>
      <c r="I198" s="8"/>
      <c r="J198" s="8"/>
      <c r="K198" s="8"/>
      <c r="L198" s="8"/>
      <c r="M198" s="15"/>
      <c r="N198" s="15"/>
      <c r="O198" s="13"/>
      <c r="P198" s="13"/>
      <c r="Q198" s="13"/>
      <c r="R198" s="13"/>
      <c r="S198" s="14"/>
      <c r="T198" s="13"/>
      <c r="U198" s="13"/>
      <c r="V198" s="13"/>
      <c r="W198" s="13"/>
      <c r="X198" s="13"/>
      <c r="Y198" s="13"/>
      <c r="Z198" s="13"/>
    </row>
    <row r="199" spans="1:26" ht="15">
      <c r="A199" s="11"/>
      <c r="B199" s="15"/>
      <c r="C199" s="11"/>
      <c r="D199" s="11"/>
      <c r="E199" s="15"/>
      <c r="F199" s="8"/>
      <c r="G199" s="8"/>
      <c r="H199" s="8"/>
      <c r="I199" s="8"/>
      <c r="J199" s="8"/>
      <c r="K199" s="8"/>
      <c r="L199" s="8"/>
      <c r="M199" s="15"/>
      <c r="N199" s="15"/>
      <c r="O199" s="13"/>
      <c r="P199" s="13"/>
      <c r="Q199" s="13"/>
      <c r="R199" s="13"/>
      <c r="S199" s="14"/>
      <c r="T199" s="13"/>
      <c r="U199" s="13"/>
      <c r="V199" s="13"/>
      <c r="W199" s="13"/>
      <c r="X199" s="13"/>
      <c r="Y199" s="13"/>
      <c r="Z199" s="13"/>
    </row>
    <row r="200" spans="1:26" ht="15">
      <c r="A200" s="11"/>
      <c r="B200" s="15"/>
      <c r="C200" s="11"/>
      <c r="D200" s="11"/>
      <c r="E200" s="15"/>
      <c r="F200" s="8"/>
      <c r="G200" s="8"/>
      <c r="H200" s="8"/>
      <c r="I200" s="8"/>
      <c r="J200" s="8"/>
      <c r="K200" s="8"/>
      <c r="L200" s="8"/>
      <c r="M200" s="15"/>
      <c r="N200" s="15"/>
      <c r="O200" s="13"/>
      <c r="P200" s="13"/>
      <c r="Q200" s="13"/>
      <c r="R200" s="13"/>
      <c r="S200" s="14"/>
      <c r="T200" s="13"/>
      <c r="U200" s="13"/>
      <c r="V200" s="13"/>
      <c r="W200" s="13"/>
      <c r="X200" s="13"/>
      <c r="Y200" s="13"/>
      <c r="Z200" s="13"/>
    </row>
    <row r="201" spans="1:26" ht="15">
      <c r="A201" s="11"/>
      <c r="B201" s="15"/>
      <c r="C201" s="11"/>
      <c r="D201" s="11"/>
      <c r="E201" s="15"/>
      <c r="F201" s="8"/>
      <c r="G201" s="8"/>
      <c r="H201" s="8"/>
      <c r="I201" s="8"/>
      <c r="J201" s="8"/>
      <c r="K201" s="8"/>
      <c r="L201" s="8"/>
      <c r="M201" s="15"/>
      <c r="N201" s="15"/>
      <c r="O201" s="13"/>
      <c r="P201" s="13"/>
      <c r="Q201" s="13"/>
      <c r="R201" s="13"/>
      <c r="S201" s="14"/>
      <c r="T201" s="13"/>
      <c r="U201" s="13"/>
      <c r="V201" s="13"/>
      <c r="W201" s="13"/>
      <c r="X201" s="13"/>
      <c r="Y201" s="13"/>
      <c r="Z201" s="13"/>
    </row>
    <row r="202" spans="1:26" ht="15">
      <c r="A202" s="11"/>
      <c r="B202" s="15"/>
      <c r="C202" s="11"/>
      <c r="D202" s="11"/>
      <c r="E202" s="15"/>
      <c r="F202" s="8"/>
      <c r="G202" s="8"/>
      <c r="H202" s="8"/>
      <c r="I202" s="8"/>
      <c r="J202" s="8"/>
      <c r="K202" s="8"/>
      <c r="L202" s="8"/>
      <c r="M202" s="15"/>
      <c r="N202" s="15"/>
      <c r="O202" s="13"/>
      <c r="P202" s="13"/>
      <c r="Q202" s="13"/>
      <c r="R202" s="13"/>
      <c r="S202" s="14"/>
      <c r="T202" s="13"/>
      <c r="U202" s="13"/>
      <c r="V202" s="13"/>
      <c r="W202" s="13"/>
      <c r="X202" s="13"/>
      <c r="Y202" s="13"/>
      <c r="Z202" s="13"/>
    </row>
    <row r="203" spans="1:26" ht="15">
      <c r="A203" s="11"/>
      <c r="B203" s="15"/>
      <c r="C203" s="11"/>
      <c r="D203" s="11"/>
      <c r="E203" s="15"/>
      <c r="F203" s="8"/>
      <c r="G203" s="8"/>
      <c r="H203" s="8"/>
      <c r="I203" s="8"/>
      <c r="J203" s="8"/>
      <c r="K203" s="8"/>
      <c r="L203" s="8"/>
      <c r="M203" s="15"/>
      <c r="N203" s="15"/>
      <c r="O203" s="13"/>
      <c r="P203" s="13"/>
      <c r="Q203" s="13"/>
      <c r="R203" s="13"/>
      <c r="S203" s="14"/>
      <c r="T203" s="13"/>
      <c r="U203" s="13"/>
      <c r="V203" s="13"/>
      <c r="W203" s="13"/>
      <c r="X203" s="13"/>
      <c r="Y203" s="13"/>
      <c r="Z203" s="13"/>
    </row>
    <row r="204" spans="1:26" ht="15">
      <c r="A204" s="11"/>
      <c r="B204" s="15"/>
      <c r="C204" s="11"/>
      <c r="D204" s="11"/>
      <c r="E204" s="15"/>
      <c r="F204" s="8"/>
      <c r="G204" s="8"/>
      <c r="H204" s="8"/>
      <c r="I204" s="8"/>
      <c r="J204" s="8"/>
      <c r="K204" s="8"/>
      <c r="L204" s="8"/>
      <c r="M204" s="15"/>
      <c r="N204" s="15"/>
      <c r="O204" s="13"/>
      <c r="P204" s="13"/>
      <c r="Q204" s="13"/>
      <c r="R204" s="13"/>
      <c r="S204" s="14"/>
      <c r="T204" s="13"/>
      <c r="U204" s="13"/>
      <c r="V204" s="13"/>
      <c r="W204" s="13"/>
      <c r="X204" s="13"/>
      <c r="Y204" s="13"/>
      <c r="Z204" s="13"/>
    </row>
    <row r="205" spans="1:26" ht="15">
      <c r="A205" s="11"/>
      <c r="B205" s="15"/>
      <c r="C205" s="11"/>
      <c r="D205" s="11"/>
      <c r="E205" s="15"/>
      <c r="F205" s="8"/>
      <c r="G205" s="8"/>
      <c r="H205" s="8"/>
      <c r="I205" s="8"/>
      <c r="J205" s="8"/>
      <c r="K205" s="8"/>
      <c r="L205" s="8"/>
      <c r="M205" s="15"/>
      <c r="N205" s="15"/>
      <c r="O205" s="13"/>
      <c r="P205" s="13"/>
      <c r="Q205" s="13"/>
      <c r="R205" s="13"/>
      <c r="S205" s="14"/>
      <c r="T205" s="13"/>
      <c r="U205" s="13"/>
      <c r="V205" s="13"/>
      <c r="W205" s="13"/>
      <c r="X205" s="13"/>
      <c r="Y205" s="13"/>
      <c r="Z205" s="13"/>
    </row>
    <row r="206" spans="1:26" ht="15">
      <c r="A206" s="11"/>
      <c r="B206" s="15"/>
      <c r="C206" s="11"/>
      <c r="D206" s="11"/>
      <c r="E206" s="15"/>
      <c r="F206" s="8"/>
      <c r="G206" s="8"/>
      <c r="H206" s="8"/>
      <c r="I206" s="8"/>
      <c r="J206" s="8"/>
      <c r="K206" s="8"/>
      <c r="L206" s="8"/>
      <c r="M206" s="15"/>
      <c r="N206" s="15"/>
      <c r="O206" s="13"/>
      <c r="P206" s="13"/>
      <c r="Q206" s="13"/>
      <c r="R206" s="13"/>
      <c r="S206" s="14"/>
      <c r="T206" s="13"/>
      <c r="U206" s="13"/>
      <c r="V206" s="13"/>
      <c r="W206" s="13"/>
      <c r="X206" s="13"/>
      <c r="Y206" s="13"/>
      <c r="Z206" s="13"/>
    </row>
    <row r="207" spans="1:26" ht="15">
      <c r="A207" s="11"/>
      <c r="B207" s="15"/>
      <c r="C207" s="11"/>
      <c r="D207" s="11"/>
      <c r="E207" s="15"/>
      <c r="F207" s="8"/>
      <c r="G207" s="8"/>
      <c r="H207" s="8"/>
      <c r="I207" s="8"/>
      <c r="J207" s="8"/>
      <c r="K207" s="8"/>
      <c r="L207" s="8"/>
      <c r="M207" s="15"/>
      <c r="N207" s="15"/>
      <c r="O207" s="13"/>
      <c r="P207" s="13"/>
      <c r="Q207" s="13"/>
      <c r="R207" s="13"/>
      <c r="S207" s="14"/>
      <c r="T207" s="13"/>
      <c r="U207" s="13"/>
      <c r="V207" s="13"/>
      <c r="W207" s="13"/>
      <c r="X207" s="13"/>
      <c r="Y207" s="13"/>
      <c r="Z207" s="13"/>
    </row>
    <row r="208" spans="1:26" ht="15">
      <c r="A208" s="11"/>
      <c r="B208" s="15"/>
      <c r="C208" s="11"/>
      <c r="D208" s="11"/>
      <c r="E208" s="15"/>
      <c r="F208" s="8"/>
      <c r="G208" s="8"/>
      <c r="H208" s="8"/>
      <c r="I208" s="8"/>
      <c r="J208" s="8"/>
      <c r="K208" s="8"/>
      <c r="L208" s="8"/>
      <c r="M208" s="15"/>
      <c r="N208" s="15"/>
      <c r="O208" s="13"/>
      <c r="P208" s="13"/>
      <c r="Q208" s="13"/>
      <c r="R208" s="13"/>
      <c r="S208" s="14"/>
      <c r="T208" s="13"/>
      <c r="U208" s="13"/>
      <c r="V208" s="13"/>
      <c r="W208" s="13"/>
      <c r="X208" s="13"/>
      <c r="Y208" s="13"/>
      <c r="Z208" s="13"/>
    </row>
    <row r="209" spans="1:26" ht="15">
      <c r="A209" s="11"/>
      <c r="B209" s="15"/>
      <c r="C209" s="11"/>
      <c r="D209" s="11"/>
      <c r="E209" s="15"/>
      <c r="F209" s="8"/>
      <c r="G209" s="8"/>
      <c r="H209" s="8"/>
      <c r="I209" s="8"/>
      <c r="J209" s="8"/>
      <c r="K209" s="8"/>
      <c r="L209" s="8"/>
      <c r="M209" s="15"/>
      <c r="N209" s="15"/>
      <c r="O209" s="13"/>
      <c r="P209" s="13"/>
      <c r="Q209" s="13"/>
      <c r="R209" s="13"/>
      <c r="S209" s="14"/>
      <c r="T209" s="13"/>
      <c r="U209" s="13"/>
      <c r="V209" s="13"/>
      <c r="W209" s="13"/>
      <c r="X209" s="13"/>
      <c r="Y209" s="13"/>
      <c r="Z209" s="13"/>
    </row>
    <row r="210" spans="1:26" ht="15">
      <c r="A210" s="11"/>
      <c r="B210" s="15"/>
      <c r="C210" s="11"/>
      <c r="D210" s="11"/>
      <c r="E210" s="15"/>
      <c r="F210" s="8"/>
      <c r="G210" s="8"/>
      <c r="H210" s="8"/>
      <c r="I210" s="8"/>
      <c r="J210" s="8"/>
      <c r="K210" s="8"/>
      <c r="L210" s="8"/>
      <c r="M210" s="15"/>
      <c r="N210" s="15"/>
      <c r="O210" s="13"/>
      <c r="P210" s="13"/>
      <c r="Q210" s="13"/>
      <c r="R210" s="13"/>
      <c r="S210" s="14"/>
      <c r="T210" s="13"/>
      <c r="U210" s="13"/>
      <c r="V210" s="13"/>
      <c r="W210" s="13"/>
      <c r="X210" s="13"/>
      <c r="Y210" s="13"/>
      <c r="Z210" s="13"/>
    </row>
    <row r="211" spans="1:26" ht="15">
      <c r="A211" s="11"/>
      <c r="B211" s="15"/>
      <c r="C211" s="11"/>
      <c r="D211" s="11"/>
      <c r="E211" s="15"/>
      <c r="F211" s="8"/>
      <c r="G211" s="8"/>
      <c r="H211" s="8"/>
      <c r="I211" s="8"/>
      <c r="J211" s="8"/>
      <c r="K211" s="8"/>
      <c r="L211" s="8"/>
      <c r="M211" s="15"/>
      <c r="N211" s="15"/>
      <c r="O211" s="13"/>
      <c r="P211" s="13"/>
      <c r="Q211" s="13"/>
      <c r="R211" s="13"/>
      <c r="S211" s="14"/>
      <c r="T211" s="13"/>
      <c r="U211" s="13"/>
      <c r="V211" s="13"/>
      <c r="W211" s="13"/>
      <c r="X211" s="13"/>
      <c r="Y211" s="13"/>
      <c r="Z211" s="13"/>
    </row>
    <row r="212" spans="1:26" ht="15">
      <c r="A212" s="11"/>
      <c r="B212" s="15"/>
      <c r="C212" s="11"/>
      <c r="D212" s="11"/>
      <c r="E212" s="15"/>
      <c r="F212" s="8"/>
      <c r="G212" s="8"/>
      <c r="H212" s="8"/>
      <c r="I212" s="8"/>
      <c r="J212" s="8"/>
      <c r="K212" s="8"/>
      <c r="L212" s="8"/>
      <c r="M212" s="15"/>
      <c r="N212" s="15"/>
      <c r="O212" s="13"/>
      <c r="P212" s="13"/>
      <c r="Q212" s="13"/>
      <c r="R212" s="13"/>
      <c r="S212" s="14"/>
      <c r="T212" s="13"/>
      <c r="U212" s="13"/>
      <c r="V212" s="13"/>
      <c r="W212" s="13"/>
      <c r="X212" s="13"/>
      <c r="Y212" s="13"/>
      <c r="Z212" s="13"/>
    </row>
    <row r="213" spans="1:26" ht="15">
      <c r="A213" s="11"/>
      <c r="B213" s="15"/>
      <c r="C213" s="11"/>
      <c r="D213" s="11"/>
      <c r="E213" s="15"/>
      <c r="F213" s="8"/>
      <c r="G213" s="8"/>
      <c r="H213" s="8"/>
      <c r="I213" s="8"/>
      <c r="J213" s="8"/>
      <c r="K213" s="8"/>
      <c r="L213" s="8"/>
      <c r="M213" s="15"/>
      <c r="N213" s="15"/>
      <c r="O213" s="13"/>
      <c r="P213" s="13"/>
      <c r="Q213" s="13"/>
      <c r="R213" s="13"/>
      <c r="S213" s="14"/>
      <c r="T213" s="13"/>
      <c r="U213" s="13"/>
      <c r="V213" s="13"/>
      <c r="W213" s="13"/>
      <c r="X213" s="13"/>
      <c r="Y213" s="13"/>
      <c r="Z213" s="13"/>
    </row>
    <row r="214" spans="1:26" ht="15">
      <c r="A214" s="11"/>
      <c r="B214" s="15"/>
      <c r="C214" s="11"/>
      <c r="D214" s="11"/>
      <c r="E214" s="15"/>
      <c r="F214" s="8"/>
      <c r="G214" s="8"/>
      <c r="H214" s="8"/>
      <c r="I214" s="8"/>
      <c r="J214" s="8"/>
      <c r="K214" s="8"/>
      <c r="L214" s="8"/>
      <c r="M214" s="15"/>
      <c r="N214" s="15"/>
      <c r="O214" s="13"/>
      <c r="P214" s="13"/>
      <c r="Q214" s="13"/>
      <c r="R214" s="13"/>
      <c r="S214" s="14"/>
      <c r="T214" s="13"/>
      <c r="U214" s="13"/>
      <c r="V214" s="13"/>
      <c r="W214" s="13"/>
      <c r="X214" s="13"/>
      <c r="Y214" s="13"/>
      <c r="Z214" s="13"/>
    </row>
    <row r="215" spans="1:26" ht="15">
      <c r="A215" s="11"/>
      <c r="B215" s="15"/>
      <c r="C215" s="11"/>
      <c r="D215" s="11"/>
      <c r="E215" s="15"/>
      <c r="F215" s="8"/>
      <c r="G215" s="8"/>
      <c r="H215" s="8"/>
      <c r="I215" s="8"/>
      <c r="J215" s="8"/>
      <c r="K215" s="8"/>
      <c r="L215" s="8"/>
      <c r="M215" s="15"/>
      <c r="N215" s="15"/>
      <c r="O215" s="13"/>
      <c r="P215" s="13"/>
      <c r="Q215" s="13"/>
      <c r="R215" s="13"/>
      <c r="S215" s="14"/>
      <c r="T215" s="13"/>
      <c r="U215" s="13"/>
      <c r="V215" s="13"/>
      <c r="W215" s="13"/>
      <c r="X215" s="13"/>
      <c r="Y215" s="13"/>
      <c r="Z215" s="13"/>
    </row>
    <row r="216" spans="1:26" ht="15">
      <c r="A216" s="11"/>
      <c r="B216" s="15"/>
      <c r="C216" s="11"/>
      <c r="D216" s="11"/>
      <c r="E216" s="15"/>
      <c r="F216" s="8"/>
      <c r="G216" s="8"/>
      <c r="H216" s="8"/>
      <c r="I216" s="8"/>
      <c r="J216" s="8"/>
      <c r="K216" s="8"/>
      <c r="L216" s="8"/>
      <c r="M216" s="15"/>
      <c r="N216" s="15"/>
      <c r="O216" s="13"/>
      <c r="P216" s="13"/>
      <c r="Q216" s="13"/>
      <c r="R216" s="13"/>
      <c r="S216" s="14"/>
      <c r="T216" s="13"/>
      <c r="U216" s="13"/>
      <c r="V216" s="13"/>
      <c r="W216" s="13"/>
      <c r="X216" s="13"/>
      <c r="Y216" s="13"/>
      <c r="Z216" s="13"/>
    </row>
    <row r="217" spans="1:26" ht="15">
      <c r="A217" s="11"/>
      <c r="B217" s="15"/>
      <c r="C217" s="11"/>
      <c r="D217" s="11"/>
      <c r="E217" s="15"/>
      <c r="F217" s="8"/>
      <c r="G217" s="8"/>
      <c r="H217" s="8"/>
      <c r="I217" s="8"/>
      <c r="J217" s="8"/>
      <c r="K217" s="8"/>
      <c r="L217" s="8"/>
      <c r="M217" s="15"/>
      <c r="N217" s="15"/>
      <c r="O217" s="13"/>
      <c r="P217" s="13"/>
      <c r="Q217" s="13"/>
      <c r="R217" s="13"/>
      <c r="S217" s="14"/>
      <c r="T217" s="13"/>
      <c r="U217" s="13"/>
      <c r="V217" s="13"/>
      <c r="W217" s="13"/>
      <c r="X217" s="13"/>
      <c r="Y217" s="13"/>
      <c r="Z217" s="13"/>
    </row>
    <row r="218" spans="1:26" ht="15">
      <c r="A218" s="11"/>
      <c r="B218" s="15"/>
      <c r="C218" s="11"/>
      <c r="D218" s="11"/>
      <c r="E218" s="15"/>
      <c r="F218" s="8"/>
      <c r="G218" s="8"/>
      <c r="H218" s="8"/>
      <c r="I218" s="8"/>
      <c r="J218" s="8"/>
      <c r="K218" s="8"/>
      <c r="L218" s="8"/>
      <c r="M218" s="15"/>
      <c r="N218" s="15"/>
      <c r="O218" s="13"/>
      <c r="P218" s="13"/>
      <c r="Q218" s="13"/>
      <c r="R218" s="13"/>
      <c r="S218" s="14"/>
      <c r="T218" s="13"/>
      <c r="U218" s="13"/>
      <c r="V218" s="13"/>
      <c r="W218" s="13"/>
      <c r="X218" s="13"/>
      <c r="Y218" s="13"/>
      <c r="Z218" s="13"/>
    </row>
    <row r="219" spans="1:26" ht="15">
      <c r="A219" s="11"/>
      <c r="B219" s="15"/>
      <c r="C219" s="11"/>
      <c r="D219" s="11"/>
      <c r="E219" s="15"/>
      <c r="F219" s="8"/>
      <c r="G219" s="8"/>
      <c r="H219" s="8"/>
      <c r="I219" s="8"/>
      <c r="J219" s="8"/>
      <c r="K219" s="8"/>
      <c r="L219" s="8"/>
      <c r="M219" s="15"/>
      <c r="N219" s="15"/>
      <c r="O219" s="13"/>
      <c r="P219" s="13"/>
      <c r="Q219" s="13"/>
      <c r="R219" s="13"/>
      <c r="S219" s="14"/>
      <c r="T219" s="13"/>
      <c r="U219" s="13"/>
      <c r="V219" s="13"/>
      <c r="W219" s="13"/>
      <c r="X219" s="13"/>
      <c r="Y219" s="13"/>
      <c r="Z219" s="13"/>
    </row>
    <row r="220" spans="1:26" ht="15">
      <c r="A220" s="11"/>
      <c r="B220" s="15"/>
      <c r="C220" s="11"/>
      <c r="D220" s="11"/>
      <c r="E220" s="15"/>
      <c r="F220" s="8"/>
      <c r="G220" s="8"/>
      <c r="H220" s="8"/>
      <c r="I220" s="8"/>
      <c r="J220" s="8"/>
      <c r="K220" s="8"/>
      <c r="L220" s="8"/>
      <c r="M220" s="15"/>
      <c r="N220" s="15"/>
      <c r="O220" s="13"/>
      <c r="P220" s="13"/>
      <c r="Q220" s="13"/>
      <c r="R220" s="13"/>
      <c r="S220" s="14"/>
      <c r="T220" s="13"/>
      <c r="U220" s="13"/>
      <c r="V220" s="13"/>
      <c r="W220" s="13"/>
      <c r="X220" s="13"/>
      <c r="Y220" s="13"/>
      <c r="Z220" s="13"/>
    </row>
    <row r="221" spans="1:26" ht="15">
      <c r="A221" s="11"/>
      <c r="B221" s="15"/>
      <c r="C221" s="11"/>
      <c r="D221" s="11"/>
      <c r="E221" s="15"/>
      <c r="F221" s="8"/>
      <c r="G221" s="8"/>
      <c r="H221" s="8"/>
      <c r="I221" s="8"/>
      <c r="J221" s="8"/>
      <c r="K221" s="8"/>
      <c r="L221" s="8"/>
      <c r="M221" s="15"/>
      <c r="N221" s="15"/>
      <c r="O221" s="13"/>
      <c r="P221" s="13"/>
      <c r="Q221" s="13"/>
      <c r="R221" s="13"/>
      <c r="S221" s="14"/>
      <c r="T221" s="13"/>
      <c r="U221" s="13"/>
      <c r="V221" s="13"/>
      <c r="W221" s="13"/>
      <c r="X221" s="13"/>
      <c r="Y221" s="13"/>
      <c r="Z221" s="13"/>
    </row>
    <row r="222" spans="1:26" ht="15">
      <c r="A222" s="11"/>
      <c r="B222" s="15"/>
      <c r="C222" s="11"/>
      <c r="D222" s="11"/>
      <c r="E222" s="15"/>
      <c r="F222" s="8"/>
      <c r="G222" s="8"/>
      <c r="H222" s="8"/>
      <c r="I222" s="8"/>
      <c r="J222" s="8"/>
      <c r="K222" s="8"/>
      <c r="L222" s="8"/>
      <c r="M222" s="15"/>
      <c r="N222" s="15"/>
      <c r="O222" s="13"/>
      <c r="P222" s="13"/>
      <c r="Q222" s="13"/>
      <c r="R222" s="13"/>
      <c r="S222" s="14"/>
      <c r="T222" s="13"/>
      <c r="U222" s="13"/>
      <c r="V222" s="13"/>
      <c r="W222" s="13"/>
      <c r="X222" s="13"/>
      <c r="Y222" s="13"/>
      <c r="Z222" s="13"/>
    </row>
    <row r="223" spans="1:26" ht="15">
      <c r="A223" s="11"/>
      <c r="B223" s="15"/>
      <c r="C223" s="11"/>
      <c r="D223" s="11"/>
      <c r="E223" s="15"/>
      <c r="F223" s="8"/>
      <c r="G223" s="8"/>
      <c r="H223" s="8"/>
      <c r="I223" s="8"/>
      <c r="J223" s="8"/>
      <c r="K223" s="8"/>
      <c r="L223" s="8"/>
      <c r="M223" s="15"/>
      <c r="N223" s="15"/>
      <c r="O223" s="13"/>
      <c r="P223" s="13"/>
      <c r="Q223" s="13"/>
      <c r="R223" s="13"/>
      <c r="S223" s="14"/>
      <c r="T223" s="13"/>
      <c r="U223" s="13"/>
      <c r="V223" s="13"/>
      <c r="W223" s="13"/>
      <c r="X223" s="13"/>
      <c r="Y223" s="13"/>
      <c r="Z223" s="13"/>
    </row>
    <row r="224" spans="1:26" ht="15">
      <c r="A224" s="11"/>
      <c r="B224" s="15"/>
      <c r="C224" s="11"/>
      <c r="D224" s="11"/>
      <c r="E224" s="15"/>
      <c r="F224" s="8"/>
      <c r="G224" s="8"/>
      <c r="H224" s="8"/>
      <c r="I224" s="8"/>
      <c r="J224" s="8"/>
      <c r="K224" s="8"/>
      <c r="L224" s="8"/>
      <c r="M224" s="15"/>
      <c r="N224" s="15"/>
      <c r="O224" s="13"/>
      <c r="P224" s="13"/>
      <c r="Q224" s="13"/>
      <c r="R224" s="13"/>
      <c r="S224" s="14"/>
      <c r="T224" s="13"/>
      <c r="U224" s="13"/>
      <c r="V224" s="13"/>
      <c r="W224" s="13"/>
      <c r="X224" s="13"/>
      <c r="Y224" s="13"/>
      <c r="Z224" s="13"/>
    </row>
    <row r="225" spans="1:26" ht="15">
      <c r="A225" s="11"/>
      <c r="B225" s="15"/>
      <c r="C225" s="11"/>
      <c r="D225" s="11"/>
      <c r="E225" s="15"/>
      <c r="F225" s="8"/>
      <c r="G225" s="8"/>
      <c r="H225" s="8"/>
      <c r="I225" s="8"/>
      <c r="J225" s="8"/>
      <c r="K225" s="8"/>
      <c r="L225" s="8"/>
      <c r="M225" s="15"/>
      <c r="N225" s="15"/>
      <c r="O225" s="13"/>
      <c r="P225" s="13"/>
      <c r="Q225" s="13"/>
      <c r="R225" s="13"/>
      <c r="S225" s="14"/>
      <c r="T225" s="13"/>
      <c r="U225" s="13"/>
      <c r="V225" s="13"/>
      <c r="W225" s="13"/>
      <c r="X225" s="13"/>
      <c r="Y225" s="13"/>
      <c r="Z225" s="13"/>
    </row>
    <row r="226" spans="1:26" ht="15">
      <c r="A226" s="11"/>
      <c r="B226" s="15"/>
      <c r="C226" s="11"/>
      <c r="D226" s="11"/>
      <c r="E226" s="15"/>
      <c r="F226" s="8"/>
      <c r="G226" s="8"/>
      <c r="H226" s="8"/>
      <c r="I226" s="8"/>
      <c r="J226" s="8"/>
      <c r="K226" s="8"/>
      <c r="L226" s="8"/>
      <c r="M226" s="15"/>
      <c r="N226" s="15"/>
      <c r="O226" s="13"/>
      <c r="P226" s="13"/>
      <c r="Q226" s="13"/>
      <c r="R226" s="13"/>
      <c r="S226" s="14"/>
      <c r="T226" s="13"/>
      <c r="U226" s="13"/>
      <c r="V226" s="13"/>
      <c r="W226" s="13"/>
      <c r="X226" s="13"/>
      <c r="Y226" s="13"/>
      <c r="Z226" s="13"/>
    </row>
    <row r="227" spans="1:26" ht="15">
      <c r="A227" s="11"/>
      <c r="B227" s="15"/>
      <c r="C227" s="11"/>
      <c r="D227" s="11"/>
      <c r="E227" s="15"/>
      <c r="F227" s="8"/>
      <c r="G227" s="8"/>
      <c r="H227" s="8"/>
      <c r="I227" s="8"/>
      <c r="J227" s="8"/>
      <c r="K227" s="8"/>
      <c r="L227" s="8"/>
      <c r="M227" s="15"/>
      <c r="N227" s="15"/>
      <c r="O227" s="13"/>
      <c r="P227" s="13"/>
      <c r="Q227" s="13"/>
      <c r="R227" s="13"/>
      <c r="S227" s="14"/>
      <c r="T227" s="13"/>
      <c r="U227" s="13"/>
      <c r="V227" s="13"/>
      <c r="W227" s="13"/>
      <c r="X227" s="13"/>
      <c r="Y227" s="13"/>
      <c r="Z227" s="13"/>
    </row>
    <row r="228" spans="1:26" ht="15">
      <c r="A228" s="11"/>
      <c r="B228" s="15"/>
      <c r="C228" s="11"/>
      <c r="D228" s="11"/>
      <c r="E228" s="15"/>
      <c r="F228" s="8"/>
      <c r="G228" s="8"/>
      <c r="H228" s="8"/>
      <c r="I228" s="8"/>
      <c r="J228" s="8"/>
      <c r="K228" s="8"/>
      <c r="L228" s="8"/>
      <c r="M228" s="15"/>
      <c r="N228" s="15"/>
      <c r="O228" s="13"/>
      <c r="P228" s="13"/>
      <c r="Q228" s="13"/>
      <c r="R228" s="13"/>
      <c r="S228" s="14"/>
      <c r="T228" s="13"/>
      <c r="U228" s="13"/>
      <c r="V228" s="13"/>
      <c r="W228" s="13"/>
      <c r="X228" s="13"/>
      <c r="Y228" s="13"/>
      <c r="Z228" s="13"/>
    </row>
    <row r="229" spans="1:26" ht="15">
      <c r="A229" s="11"/>
      <c r="B229" s="15"/>
      <c r="C229" s="11"/>
      <c r="D229" s="11"/>
      <c r="E229" s="15"/>
      <c r="F229" s="8"/>
      <c r="G229" s="8"/>
      <c r="H229" s="8"/>
      <c r="I229" s="8"/>
      <c r="J229" s="8"/>
      <c r="K229" s="8"/>
      <c r="L229" s="8"/>
      <c r="M229" s="15"/>
      <c r="N229" s="15"/>
      <c r="O229" s="13"/>
      <c r="P229" s="13"/>
      <c r="Q229" s="13"/>
      <c r="R229" s="13"/>
      <c r="S229" s="14"/>
      <c r="T229" s="13"/>
      <c r="U229" s="13"/>
      <c r="V229" s="13"/>
      <c r="W229" s="13"/>
      <c r="X229" s="13"/>
      <c r="Y229" s="13"/>
      <c r="Z229" s="13"/>
    </row>
    <row r="230" spans="1:26" ht="15">
      <c r="A230" s="11"/>
      <c r="B230" s="15"/>
      <c r="C230" s="11"/>
      <c r="D230" s="11"/>
      <c r="E230" s="15"/>
      <c r="F230" s="8"/>
      <c r="G230" s="8"/>
      <c r="H230" s="8"/>
      <c r="I230" s="8"/>
      <c r="J230" s="8"/>
      <c r="K230" s="8"/>
      <c r="L230" s="8"/>
      <c r="M230" s="15"/>
      <c r="N230" s="15"/>
      <c r="O230" s="13"/>
      <c r="P230" s="13"/>
      <c r="Q230" s="13"/>
      <c r="R230" s="13"/>
      <c r="S230" s="14"/>
      <c r="T230" s="13"/>
      <c r="U230" s="13"/>
      <c r="V230" s="13"/>
      <c r="W230" s="13"/>
      <c r="X230" s="13"/>
      <c r="Y230" s="13"/>
      <c r="Z230" s="13"/>
    </row>
    <row r="231" spans="1:26" ht="15">
      <c r="A231" s="11"/>
      <c r="B231" s="15"/>
      <c r="C231" s="11"/>
      <c r="D231" s="11"/>
      <c r="E231" s="15"/>
      <c r="F231" s="8"/>
      <c r="G231" s="8"/>
      <c r="H231" s="8"/>
      <c r="I231" s="8"/>
      <c r="J231" s="8"/>
      <c r="K231" s="8"/>
      <c r="L231" s="8"/>
      <c r="M231" s="15"/>
      <c r="N231" s="15"/>
      <c r="O231" s="13"/>
      <c r="P231" s="13"/>
      <c r="Q231" s="13"/>
      <c r="R231" s="13"/>
      <c r="S231" s="14"/>
      <c r="T231" s="13"/>
      <c r="U231" s="13"/>
      <c r="V231" s="13"/>
      <c r="W231" s="13"/>
      <c r="X231" s="13"/>
      <c r="Y231" s="13"/>
      <c r="Z231" s="13"/>
    </row>
    <row r="232" spans="1:26" ht="15">
      <c r="A232" s="11"/>
      <c r="B232" s="15"/>
      <c r="C232" s="11"/>
      <c r="D232" s="11"/>
      <c r="E232" s="15"/>
      <c r="F232" s="8"/>
      <c r="G232" s="8"/>
      <c r="H232" s="8"/>
      <c r="I232" s="8"/>
      <c r="J232" s="8"/>
      <c r="K232" s="8"/>
      <c r="L232" s="8"/>
      <c r="M232" s="15"/>
      <c r="N232" s="15"/>
      <c r="O232" s="13"/>
      <c r="P232" s="13"/>
      <c r="Q232" s="13"/>
      <c r="R232" s="13"/>
      <c r="S232" s="14"/>
      <c r="T232" s="13"/>
      <c r="U232" s="13"/>
      <c r="V232" s="13"/>
      <c r="W232" s="13"/>
      <c r="X232" s="13"/>
      <c r="Y232" s="13"/>
      <c r="Z232" s="13"/>
    </row>
    <row r="233" spans="1:26" ht="15">
      <c r="A233" s="11"/>
      <c r="B233" s="15"/>
      <c r="C233" s="11"/>
      <c r="D233" s="11"/>
      <c r="E233" s="15"/>
      <c r="F233" s="8"/>
      <c r="G233" s="8"/>
      <c r="H233" s="8"/>
      <c r="I233" s="8"/>
      <c r="J233" s="8"/>
      <c r="K233" s="8"/>
      <c r="L233" s="8"/>
      <c r="M233" s="15"/>
      <c r="N233" s="15"/>
      <c r="O233" s="13"/>
      <c r="P233" s="13"/>
      <c r="Q233" s="13"/>
      <c r="R233" s="13"/>
      <c r="S233" s="14"/>
      <c r="T233" s="13"/>
      <c r="U233" s="13"/>
      <c r="V233" s="13"/>
      <c r="W233" s="13"/>
      <c r="X233" s="13"/>
      <c r="Y233" s="13"/>
      <c r="Z233" s="13"/>
    </row>
    <row r="234" spans="1:26" ht="15">
      <c r="A234" s="11"/>
      <c r="B234" s="15"/>
      <c r="C234" s="11"/>
      <c r="D234" s="11"/>
      <c r="E234" s="15"/>
      <c r="F234" s="8"/>
      <c r="G234" s="8"/>
      <c r="H234" s="8"/>
      <c r="I234" s="8"/>
      <c r="J234" s="8"/>
      <c r="K234" s="8"/>
      <c r="L234" s="8"/>
      <c r="M234" s="15"/>
      <c r="N234" s="15"/>
      <c r="O234" s="13"/>
      <c r="P234" s="13"/>
      <c r="Q234" s="13"/>
      <c r="R234" s="13"/>
      <c r="S234" s="14"/>
      <c r="T234" s="13"/>
      <c r="U234" s="13"/>
      <c r="V234" s="13"/>
      <c r="W234" s="13"/>
      <c r="X234" s="13"/>
      <c r="Y234" s="13"/>
      <c r="Z234" s="13"/>
    </row>
    <row r="235" spans="1:26" ht="15">
      <c r="A235" s="11"/>
      <c r="B235" s="15"/>
      <c r="C235" s="11"/>
      <c r="D235" s="11"/>
      <c r="E235" s="15"/>
      <c r="F235" s="8"/>
      <c r="G235" s="8"/>
      <c r="H235" s="8"/>
      <c r="I235" s="8"/>
      <c r="J235" s="8"/>
      <c r="K235" s="8"/>
      <c r="L235" s="8"/>
      <c r="M235" s="15"/>
      <c r="N235" s="15"/>
      <c r="O235" s="13"/>
      <c r="P235" s="13"/>
      <c r="Q235" s="13"/>
      <c r="R235" s="13"/>
      <c r="S235" s="14"/>
      <c r="T235" s="13"/>
      <c r="U235" s="13"/>
      <c r="V235" s="13"/>
      <c r="W235" s="13"/>
      <c r="X235" s="13"/>
      <c r="Y235" s="13"/>
      <c r="Z235" s="13"/>
    </row>
    <row r="236" spans="1:26" ht="15">
      <c r="A236" s="11"/>
      <c r="B236" s="15"/>
      <c r="C236" s="11"/>
      <c r="D236" s="11"/>
      <c r="E236" s="15"/>
      <c r="F236" s="8"/>
      <c r="G236" s="8"/>
      <c r="H236" s="8"/>
      <c r="I236" s="8"/>
      <c r="J236" s="8"/>
      <c r="K236" s="8"/>
      <c r="L236" s="8"/>
      <c r="M236" s="15"/>
      <c r="N236" s="15"/>
      <c r="O236" s="13"/>
      <c r="P236" s="13"/>
      <c r="Q236" s="13"/>
      <c r="R236" s="13"/>
      <c r="S236" s="14"/>
      <c r="T236" s="13"/>
      <c r="U236" s="13"/>
      <c r="V236" s="13"/>
      <c r="W236" s="13"/>
      <c r="X236" s="13"/>
      <c r="Y236" s="13"/>
      <c r="Z236" s="13"/>
    </row>
    <row r="237" spans="1:26" ht="15">
      <c r="A237" s="11"/>
      <c r="B237" s="15"/>
      <c r="C237" s="11"/>
      <c r="D237" s="11"/>
      <c r="E237" s="15"/>
      <c r="F237" s="8"/>
      <c r="G237" s="8"/>
      <c r="H237" s="8"/>
      <c r="I237" s="8"/>
      <c r="J237" s="8"/>
      <c r="K237" s="8"/>
      <c r="L237" s="8"/>
      <c r="M237" s="15"/>
      <c r="N237" s="15"/>
      <c r="O237" s="13"/>
      <c r="P237" s="13"/>
      <c r="Q237" s="13"/>
      <c r="R237" s="13"/>
      <c r="S237" s="14"/>
      <c r="T237" s="13"/>
      <c r="U237" s="13"/>
      <c r="V237" s="13"/>
      <c r="W237" s="13"/>
      <c r="X237" s="13"/>
      <c r="Y237" s="13"/>
      <c r="Z237" s="13"/>
    </row>
    <row r="238" spans="1:26" ht="15">
      <c r="A238" s="11"/>
      <c r="B238" s="15"/>
      <c r="C238" s="11"/>
      <c r="D238" s="11"/>
      <c r="E238" s="15"/>
      <c r="F238" s="8"/>
      <c r="G238" s="8"/>
      <c r="H238" s="8"/>
      <c r="I238" s="8"/>
      <c r="J238" s="8"/>
      <c r="K238" s="8"/>
      <c r="L238" s="8"/>
      <c r="M238" s="15"/>
      <c r="N238" s="15"/>
      <c r="O238" s="13"/>
      <c r="P238" s="13"/>
      <c r="Q238" s="13"/>
      <c r="R238" s="13"/>
      <c r="S238" s="14"/>
      <c r="T238" s="13"/>
      <c r="U238" s="13"/>
      <c r="V238" s="13"/>
      <c r="W238" s="13"/>
      <c r="X238" s="13"/>
      <c r="Y238" s="13"/>
      <c r="Z238" s="13"/>
    </row>
    <row r="239" spans="1:26" ht="15">
      <c r="A239" s="11"/>
      <c r="B239" s="15"/>
      <c r="C239" s="11"/>
      <c r="D239" s="11"/>
      <c r="E239" s="15"/>
      <c r="F239" s="8"/>
      <c r="G239" s="8"/>
      <c r="H239" s="8"/>
      <c r="I239" s="8"/>
      <c r="J239" s="8"/>
      <c r="K239" s="8"/>
      <c r="L239" s="8"/>
      <c r="M239" s="15"/>
      <c r="N239" s="15"/>
      <c r="O239" s="13"/>
      <c r="P239" s="13"/>
      <c r="Q239" s="13"/>
      <c r="R239" s="13"/>
      <c r="S239" s="14"/>
      <c r="T239" s="13"/>
      <c r="U239" s="13"/>
      <c r="V239" s="13"/>
      <c r="W239" s="13"/>
      <c r="X239" s="13"/>
      <c r="Y239" s="13"/>
      <c r="Z239" s="13"/>
    </row>
    <row r="240" spans="1:26" ht="15">
      <c r="A240" s="11"/>
      <c r="B240" s="15"/>
      <c r="C240" s="11"/>
      <c r="D240" s="11"/>
      <c r="E240" s="15"/>
      <c r="F240" s="8"/>
      <c r="G240" s="8"/>
      <c r="H240" s="8"/>
      <c r="I240" s="8"/>
      <c r="J240" s="8"/>
      <c r="K240" s="8"/>
      <c r="L240" s="8"/>
      <c r="M240" s="15"/>
      <c r="N240" s="15"/>
      <c r="O240" s="13"/>
      <c r="P240" s="13"/>
      <c r="Q240" s="13"/>
      <c r="R240" s="13"/>
      <c r="S240" s="14"/>
      <c r="T240" s="13"/>
      <c r="U240" s="13"/>
      <c r="V240" s="13"/>
      <c r="W240" s="13"/>
      <c r="X240" s="13"/>
      <c r="Y240" s="13"/>
      <c r="Z240" s="13"/>
    </row>
    <row r="241" spans="1:26" ht="15">
      <c r="A241" s="11"/>
      <c r="B241" s="15"/>
      <c r="C241" s="11"/>
      <c r="D241" s="11"/>
      <c r="E241" s="15"/>
      <c r="F241" s="8"/>
      <c r="G241" s="8"/>
      <c r="H241" s="8"/>
      <c r="I241" s="8"/>
      <c r="J241" s="8"/>
      <c r="K241" s="8"/>
      <c r="L241" s="8"/>
      <c r="M241" s="15"/>
      <c r="N241" s="15"/>
      <c r="O241" s="13"/>
      <c r="P241" s="13"/>
      <c r="Q241" s="13"/>
      <c r="R241" s="13"/>
      <c r="S241" s="14"/>
      <c r="T241" s="13"/>
      <c r="U241" s="13"/>
      <c r="V241" s="13"/>
      <c r="W241" s="13"/>
      <c r="X241" s="13"/>
      <c r="Y241" s="13"/>
      <c r="Z241" s="13"/>
    </row>
    <row r="242" spans="1:26" ht="15">
      <c r="A242" s="11"/>
      <c r="B242" s="15"/>
      <c r="C242" s="11"/>
      <c r="D242" s="11"/>
      <c r="E242" s="15"/>
      <c r="F242" s="8"/>
      <c r="G242" s="8"/>
      <c r="H242" s="8"/>
      <c r="I242" s="8"/>
      <c r="J242" s="8"/>
      <c r="K242" s="8"/>
      <c r="L242" s="8"/>
      <c r="M242" s="15"/>
      <c r="N242" s="15"/>
      <c r="O242" s="13"/>
      <c r="P242" s="13"/>
      <c r="Q242" s="13"/>
      <c r="R242" s="13"/>
      <c r="S242" s="14"/>
      <c r="T242" s="13"/>
      <c r="U242" s="13"/>
      <c r="V242" s="13"/>
      <c r="W242" s="13"/>
      <c r="X242" s="13"/>
      <c r="Y242" s="13"/>
      <c r="Z242" s="13"/>
    </row>
    <row r="243" spans="1:26" ht="15">
      <c r="A243" s="11"/>
      <c r="B243" s="15"/>
      <c r="C243" s="11"/>
      <c r="D243" s="11"/>
      <c r="E243" s="15"/>
      <c r="F243" s="8"/>
      <c r="G243" s="8"/>
      <c r="H243" s="8"/>
      <c r="I243" s="8"/>
      <c r="J243" s="8"/>
      <c r="K243" s="8"/>
      <c r="L243" s="8"/>
      <c r="M243" s="15"/>
      <c r="N243" s="15"/>
      <c r="O243" s="13"/>
      <c r="P243" s="13"/>
      <c r="Q243" s="13"/>
      <c r="R243" s="13"/>
      <c r="S243" s="14"/>
      <c r="T243" s="13"/>
      <c r="U243" s="13"/>
      <c r="V243" s="13"/>
      <c r="W243" s="13"/>
      <c r="X243" s="13"/>
      <c r="Y243" s="13"/>
      <c r="Z243" s="13"/>
    </row>
    <row r="244" spans="1:26" ht="15">
      <c r="A244" s="11"/>
      <c r="B244" s="15"/>
      <c r="C244" s="11"/>
      <c r="D244" s="11"/>
      <c r="E244" s="15"/>
      <c r="F244" s="8"/>
      <c r="G244" s="8"/>
      <c r="H244" s="8"/>
      <c r="I244" s="8"/>
      <c r="J244" s="8"/>
      <c r="K244" s="8"/>
      <c r="L244" s="8"/>
      <c r="M244" s="15"/>
      <c r="N244" s="15"/>
      <c r="O244" s="13"/>
      <c r="P244" s="13"/>
      <c r="Q244" s="13"/>
      <c r="R244" s="13"/>
      <c r="S244" s="14"/>
      <c r="T244" s="13"/>
      <c r="U244" s="13"/>
      <c r="V244" s="13"/>
      <c r="W244" s="13"/>
      <c r="X244" s="13"/>
      <c r="Y244" s="13"/>
      <c r="Z244" s="13"/>
    </row>
    <row r="245" spans="1:26" ht="15">
      <c r="A245" s="11"/>
      <c r="B245" s="15"/>
      <c r="C245" s="11"/>
      <c r="D245" s="11"/>
      <c r="E245" s="15"/>
      <c r="F245" s="8"/>
      <c r="G245" s="8"/>
      <c r="H245" s="8"/>
      <c r="I245" s="8"/>
      <c r="J245" s="8"/>
      <c r="K245" s="8"/>
      <c r="L245" s="8"/>
      <c r="M245" s="15"/>
      <c r="N245" s="15"/>
      <c r="O245" s="13"/>
      <c r="P245" s="13"/>
      <c r="Q245" s="13"/>
      <c r="R245" s="13"/>
      <c r="S245" s="14"/>
      <c r="T245" s="13"/>
      <c r="U245" s="13"/>
      <c r="V245" s="13"/>
      <c r="W245" s="13"/>
      <c r="X245" s="13"/>
      <c r="Y245" s="13"/>
      <c r="Z245" s="13"/>
    </row>
    <row r="246" spans="1:26" ht="15">
      <c r="A246" s="11"/>
      <c r="B246" s="15"/>
      <c r="C246" s="11"/>
      <c r="D246" s="11"/>
      <c r="E246" s="15"/>
      <c r="F246" s="8"/>
      <c r="G246" s="8"/>
      <c r="H246" s="8"/>
      <c r="I246" s="8"/>
      <c r="J246" s="8"/>
      <c r="K246" s="8"/>
      <c r="L246" s="8"/>
      <c r="M246" s="15"/>
      <c r="N246" s="15"/>
      <c r="O246" s="13"/>
      <c r="P246" s="13"/>
      <c r="Q246" s="13"/>
      <c r="R246" s="13"/>
      <c r="S246" s="14"/>
      <c r="T246" s="13"/>
      <c r="U246" s="13"/>
      <c r="V246" s="13"/>
      <c r="W246" s="13"/>
      <c r="X246" s="13"/>
      <c r="Y246" s="13"/>
      <c r="Z246" s="13"/>
    </row>
    <row r="247" spans="1:26" ht="15">
      <c r="A247" s="11"/>
      <c r="B247" s="15"/>
      <c r="C247" s="11"/>
      <c r="D247" s="11"/>
      <c r="E247" s="15"/>
      <c r="F247" s="8"/>
      <c r="G247" s="8"/>
      <c r="H247" s="8"/>
      <c r="I247" s="8"/>
      <c r="J247" s="8"/>
      <c r="K247" s="8"/>
      <c r="L247" s="8"/>
      <c r="M247" s="15"/>
      <c r="N247" s="15"/>
      <c r="O247" s="13"/>
      <c r="P247" s="13"/>
      <c r="Q247" s="13"/>
      <c r="R247" s="13"/>
      <c r="S247" s="14"/>
      <c r="T247" s="13"/>
      <c r="U247" s="13"/>
      <c r="V247" s="13"/>
      <c r="W247" s="13"/>
      <c r="X247" s="13"/>
      <c r="Y247" s="13"/>
      <c r="Z247" s="13"/>
    </row>
    <row r="248" spans="1:26" ht="15">
      <c r="A248" s="11"/>
      <c r="B248" s="15"/>
      <c r="C248" s="11"/>
      <c r="D248" s="11"/>
      <c r="E248" s="15"/>
      <c r="F248" s="8"/>
      <c r="G248" s="8"/>
      <c r="H248" s="8"/>
      <c r="I248" s="8"/>
      <c r="J248" s="8"/>
      <c r="K248" s="8"/>
      <c r="L248" s="8"/>
      <c r="M248" s="15"/>
      <c r="N248" s="15"/>
      <c r="O248" s="13"/>
      <c r="P248" s="13"/>
      <c r="Q248" s="13"/>
      <c r="R248" s="13"/>
      <c r="S248" s="14"/>
      <c r="T248" s="13"/>
      <c r="U248" s="13"/>
      <c r="V248" s="13"/>
      <c r="W248" s="13"/>
      <c r="X248" s="13"/>
      <c r="Y248" s="13"/>
      <c r="Z248" s="13"/>
    </row>
    <row r="249" spans="1:26" ht="15">
      <c r="A249" s="11"/>
      <c r="B249" s="15"/>
      <c r="C249" s="11"/>
      <c r="D249" s="11"/>
      <c r="E249" s="15"/>
      <c r="F249" s="8"/>
      <c r="G249" s="8"/>
      <c r="H249" s="8"/>
      <c r="I249" s="8"/>
      <c r="J249" s="8"/>
      <c r="K249" s="8"/>
      <c r="L249" s="8"/>
      <c r="M249" s="15"/>
      <c r="N249" s="15"/>
      <c r="O249" s="13"/>
      <c r="P249" s="13"/>
      <c r="Q249" s="13"/>
      <c r="R249" s="13"/>
      <c r="S249" s="14"/>
      <c r="T249" s="13"/>
      <c r="U249" s="13"/>
      <c r="V249" s="13"/>
      <c r="W249" s="13"/>
      <c r="X249" s="13"/>
      <c r="Y249" s="13"/>
      <c r="Z249" s="13"/>
    </row>
    <row r="250" spans="1:26" ht="15">
      <c r="A250" s="11"/>
      <c r="B250" s="15"/>
      <c r="C250" s="11"/>
      <c r="D250" s="11"/>
      <c r="E250" s="15"/>
      <c r="F250" s="8"/>
      <c r="G250" s="8"/>
      <c r="H250" s="8"/>
      <c r="I250" s="8"/>
      <c r="J250" s="8"/>
      <c r="K250" s="8"/>
      <c r="L250" s="8"/>
      <c r="M250" s="15"/>
      <c r="N250" s="15"/>
      <c r="O250" s="13"/>
      <c r="P250" s="13"/>
      <c r="Q250" s="13"/>
      <c r="R250" s="13"/>
      <c r="S250" s="14"/>
      <c r="T250" s="13"/>
      <c r="U250" s="13"/>
      <c r="V250" s="13"/>
      <c r="W250" s="13"/>
      <c r="X250" s="13"/>
      <c r="Y250" s="13"/>
      <c r="Z250" s="13"/>
    </row>
    <row r="251" spans="1:26" ht="15">
      <c r="A251" s="11"/>
      <c r="B251" s="15"/>
      <c r="C251" s="11"/>
      <c r="D251" s="11"/>
      <c r="E251" s="15"/>
      <c r="F251" s="8"/>
      <c r="G251" s="8"/>
      <c r="H251" s="8"/>
      <c r="I251" s="8"/>
      <c r="J251" s="8"/>
      <c r="K251" s="8"/>
      <c r="L251" s="8"/>
      <c r="M251" s="15"/>
      <c r="N251" s="15"/>
      <c r="O251" s="13"/>
      <c r="P251" s="13"/>
      <c r="Q251" s="13"/>
      <c r="R251" s="13"/>
      <c r="S251" s="14"/>
      <c r="T251" s="13"/>
      <c r="U251" s="13"/>
      <c r="V251" s="13"/>
      <c r="W251" s="13"/>
      <c r="X251" s="13"/>
      <c r="Y251" s="13"/>
      <c r="Z251" s="13"/>
    </row>
    <row r="252" spans="1:26" ht="15">
      <c r="A252" s="11"/>
      <c r="B252" s="15"/>
      <c r="C252" s="11"/>
      <c r="D252" s="11"/>
      <c r="E252" s="15"/>
      <c r="F252" s="8"/>
      <c r="G252" s="8"/>
      <c r="H252" s="8"/>
      <c r="I252" s="8"/>
      <c r="J252" s="8"/>
      <c r="K252" s="8"/>
      <c r="L252" s="8"/>
      <c r="M252" s="15"/>
      <c r="N252" s="15"/>
      <c r="O252" s="13"/>
      <c r="P252" s="13"/>
      <c r="Q252" s="13"/>
      <c r="R252" s="13"/>
      <c r="S252" s="14"/>
      <c r="T252" s="13"/>
      <c r="U252" s="13"/>
      <c r="V252" s="13"/>
      <c r="W252" s="13"/>
      <c r="X252" s="13"/>
      <c r="Y252" s="13"/>
      <c r="Z252" s="13"/>
    </row>
    <row r="253" spans="1:26" ht="15">
      <c r="A253" s="11"/>
      <c r="B253" s="15"/>
      <c r="C253" s="11"/>
      <c r="D253" s="11"/>
      <c r="E253" s="15"/>
      <c r="F253" s="8"/>
      <c r="G253" s="8"/>
      <c r="H253" s="8"/>
      <c r="I253" s="8"/>
      <c r="J253" s="8"/>
      <c r="K253" s="8"/>
      <c r="L253" s="8"/>
      <c r="M253" s="15"/>
      <c r="N253" s="15"/>
      <c r="O253" s="13"/>
      <c r="P253" s="13"/>
      <c r="Q253" s="13"/>
      <c r="R253" s="13"/>
      <c r="S253" s="14"/>
      <c r="T253" s="13"/>
      <c r="U253" s="13"/>
      <c r="V253" s="13"/>
      <c r="W253" s="13"/>
      <c r="X253" s="13"/>
      <c r="Y253" s="13"/>
      <c r="Z253" s="13"/>
    </row>
    <row r="254" spans="1:26" ht="15">
      <c r="A254" s="11"/>
      <c r="B254" s="15"/>
      <c r="C254" s="11"/>
      <c r="D254" s="11"/>
      <c r="E254" s="15"/>
      <c r="F254" s="8"/>
      <c r="G254" s="8"/>
      <c r="H254" s="8"/>
      <c r="I254" s="8"/>
      <c r="J254" s="8"/>
      <c r="K254" s="8"/>
      <c r="L254" s="8"/>
      <c r="M254" s="15"/>
      <c r="N254" s="15"/>
      <c r="O254" s="13"/>
      <c r="P254" s="13"/>
      <c r="Q254" s="13"/>
      <c r="R254" s="13"/>
      <c r="S254" s="14"/>
      <c r="T254" s="13"/>
      <c r="U254" s="13"/>
      <c r="V254" s="13"/>
      <c r="W254" s="13"/>
      <c r="X254" s="13"/>
      <c r="Y254" s="13"/>
      <c r="Z254" s="13"/>
    </row>
    <row r="255" spans="1:26" ht="15">
      <c r="A255" s="11"/>
      <c r="B255" s="15"/>
      <c r="C255" s="11"/>
      <c r="D255" s="11"/>
      <c r="E255" s="15"/>
      <c r="F255" s="8"/>
      <c r="G255" s="8"/>
      <c r="H255" s="8"/>
      <c r="I255" s="8"/>
      <c r="J255" s="8"/>
      <c r="K255" s="8"/>
      <c r="L255" s="8"/>
      <c r="M255" s="15"/>
      <c r="N255" s="15"/>
      <c r="O255" s="13"/>
      <c r="P255" s="13"/>
      <c r="Q255" s="13"/>
      <c r="R255" s="13"/>
      <c r="S255" s="14"/>
      <c r="T255" s="13"/>
      <c r="U255" s="13"/>
      <c r="V255" s="13"/>
      <c r="W255" s="13"/>
      <c r="X255" s="13"/>
      <c r="Y255" s="13"/>
      <c r="Z255" s="13"/>
    </row>
    <row r="256" spans="1:26" ht="15">
      <c r="A256" s="11"/>
      <c r="B256" s="15"/>
      <c r="C256" s="11"/>
      <c r="D256" s="11"/>
      <c r="E256" s="15"/>
      <c r="F256" s="8"/>
      <c r="G256" s="8"/>
      <c r="H256" s="8"/>
      <c r="I256" s="8"/>
      <c r="J256" s="8"/>
      <c r="K256" s="8"/>
      <c r="L256" s="8"/>
      <c r="M256" s="15"/>
      <c r="N256" s="15"/>
      <c r="O256" s="13"/>
      <c r="P256" s="13"/>
      <c r="Q256" s="13"/>
      <c r="R256" s="13"/>
      <c r="S256" s="14"/>
      <c r="T256" s="13"/>
      <c r="U256" s="13"/>
      <c r="V256" s="13"/>
      <c r="W256" s="13"/>
      <c r="X256" s="13"/>
      <c r="Y256" s="13"/>
      <c r="Z256" s="13"/>
    </row>
    <row r="257" spans="1:26" ht="15">
      <c r="A257" s="11"/>
      <c r="B257" s="15"/>
      <c r="C257" s="11"/>
      <c r="D257" s="11"/>
      <c r="E257" s="15"/>
      <c r="F257" s="8"/>
      <c r="G257" s="8"/>
      <c r="H257" s="8"/>
      <c r="I257" s="8"/>
      <c r="J257" s="8"/>
      <c r="K257" s="8"/>
      <c r="L257" s="8"/>
      <c r="M257" s="15"/>
      <c r="N257" s="15"/>
      <c r="O257" s="13"/>
      <c r="P257" s="13"/>
      <c r="Q257" s="13"/>
      <c r="R257" s="13"/>
      <c r="S257" s="14"/>
      <c r="T257" s="13"/>
      <c r="U257" s="13"/>
      <c r="V257" s="13"/>
      <c r="W257" s="13"/>
      <c r="X257" s="13"/>
      <c r="Y257" s="13"/>
      <c r="Z257" s="13"/>
    </row>
    <row r="258" spans="1:26" ht="15">
      <c r="A258" s="11"/>
      <c r="B258" s="15"/>
      <c r="C258" s="11"/>
      <c r="D258" s="11"/>
      <c r="E258" s="15"/>
      <c r="F258" s="8"/>
      <c r="G258" s="8"/>
      <c r="H258" s="8"/>
      <c r="I258" s="8"/>
      <c r="J258" s="8"/>
      <c r="K258" s="8"/>
      <c r="L258" s="8"/>
      <c r="M258" s="15"/>
      <c r="N258" s="15"/>
      <c r="O258" s="13"/>
      <c r="P258" s="13"/>
      <c r="Q258" s="13"/>
      <c r="R258" s="13"/>
      <c r="S258" s="14"/>
      <c r="T258" s="13"/>
      <c r="U258" s="13"/>
      <c r="V258" s="13"/>
      <c r="W258" s="13"/>
      <c r="X258" s="13"/>
      <c r="Y258" s="13"/>
      <c r="Z258" s="13"/>
    </row>
    <row r="259" spans="1:26" ht="15">
      <c r="A259" s="11"/>
      <c r="B259" s="15"/>
      <c r="C259" s="11"/>
      <c r="D259" s="11"/>
      <c r="E259" s="15"/>
      <c r="F259" s="8"/>
      <c r="G259" s="8"/>
      <c r="H259" s="8"/>
      <c r="I259" s="8"/>
      <c r="J259" s="8"/>
      <c r="K259" s="8"/>
      <c r="L259" s="8"/>
      <c r="M259" s="15"/>
      <c r="N259" s="15"/>
      <c r="O259" s="13"/>
      <c r="P259" s="13"/>
      <c r="Q259" s="13"/>
      <c r="R259" s="13"/>
      <c r="S259" s="14"/>
      <c r="T259" s="13"/>
      <c r="U259" s="13"/>
      <c r="V259" s="13"/>
      <c r="W259" s="13"/>
      <c r="X259" s="13"/>
      <c r="Y259" s="13"/>
      <c r="Z259" s="13"/>
    </row>
    <row r="260" spans="1:26" ht="15">
      <c r="A260" s="11"/>
      <c r="B260" s="15"/>
      <c r="C260" s="11"/>
      <c r="D260" s="11"/>
      <c r="E260" s="15"/>
      <c r="F260" s="8"/>
      <c r="G260" s="8"/>
      <c r="H260" s="8"/>
      <c r="I260" s="8"/>
      <c r="J260" s="8"/>
      <c r="K260" s="8"/>
      <c r="L260" s="8"/>
      <c r="M260" s="15"/>
      <c r="N260" s="15"/>
      <c r="O260" s="13"/>
      <c r="P260" s="13"/>
      <c r="Q260" s="13"/>
      <c r="R260" s="13"/>
      <c r="S260" s="14"/>
      <c r="T260" s="13"/>
      <c r="U260" s="13"/>
      <c r="V260" s="13"/>
      <c r="W260" s="13"/>
      <c r="X260" s="13"/>
      <c r="Y260" s="13"/>
      <c r="Z260" s="13"/>
    </row>
    <row r="261" spans="1:26" ht="15">
      <c r="A261" s="11"/>
      <c r="B261" s="15"/>
      <c r="C261" s="11"/>
      <c r="D261" s="11"/>
      <c r="E261" s="15"/>
      <c r="F261" s="8"/>
      <c r="G261" s="8"/>
      <c r="H261" s="8"/>
      <c r="I261" s="8"/>
      <c r="J261" s="8"/>
      <c r="K261" s="8"/>
      <c r="L261" s="8"/>
      <c r="M261" s="15"/>
      <c r="N261" s="15"/>
      <c r="O261" s="13"/>
      <c r="P261" s="13"/>
      <c r="Q261" s="13"/>
      <c r="R261" s="13"/>
      <c r="S261" s="14"/>
      <c r="T261" s="13"/>
      <c r="U261" s="13"/>
      <c r="V261" s="13"/>
      <c r="W261" s="13"/>
      <c r="X261" s="13"/>
      <c r="Y261" s="13"/>
      <c r="Z261" s="13"/>
    </row>
    <row r="262" spans="1:26" ht="15">
      <c r="A262" s="11"/>
      <c r="B262" s="15"/>
      <c r="C262" s="11"/>
      <c r="D262" s="11"/>
      <c r="E262" s="15"/>
      <c r="F262" s="8"/>
      <c r="G262" s="8"/>
      <c r="H262" s="8"/>
      <c r="I262" s="8"/>
      <c r="J262" s="8"/>
      <c r="K262" s="8"/>
      <c r="L262" s="8"/>
      <c r="M262" s="15"/>
      <c r="N262" s="15"/>
      <c r="O262" s="13"/>
      <c r="P262" s="13"/>
      <c r="Q262" s="13"/>
      <c r="R262" s="13"/>
      <c r="S262" s="14"/>
      <c r="T262" s="13"/>
      <c r="U262" s="13"/>
      <c r="V262" s="13"/>
      <c r="W262" s="13"/>
      <c r="X262" s="13"/>
      <c r="Y262" s="13"/>
      <c r="Z262" s="13"/>
    </row>
    <row r="263" spans="1:26" ht="15">
      <c r="A263" s="11"/>
      <c r="B263" s="15"/>
      <c r="C263" s="11"/>
      <c r="D263" s="11"/>
      <c r="E263" s="15"/>
      <c r="F263" s="8"/>
      <c r="G263" s="8"/>
      <c r="H263" s="8"/>
      <c r="I263" s="8"/>
      <c r="J263" s="8"/>
      <c r="K263" s="8"/>
      <c r="L263" s="8"/>
      <c r="M263" s="15"/>
      <c r="N263" s="15"/>
      <c r="O263" s="13"/>
      <c r="P263" s="13"/>
      <c r="Q263" s="13"/>
      <c r="R263" s="13"/>
      <c r="S263" s="14"/>
      <c r="T263" s="13"/>
      <c r="U263" s="13"/>
      <c r="V263" s="13"/>
      <c r="W263" s="13"/>
      <c r="X263" s="13"/>
      <c r="Y263" s="13"/>
      <c r="Z263" s="13"/>
    </row>
    <row r="264" spans="1:26" ht="15">
      <c r="A264" s="11"/>
      <c r="B264" s="15"/>
      <c r="C264" s="11"/>
      <c r="D264" s="11"/>
      <c r="E264" s="15"/>
      <c r="F264" s="8"/>
      <c r="G264" s="8"/>
      <c r="H264" s="8"/>
      <c r="I264" s="8"/>
      <c r="J264" s="8"/>
      <c r="K264" s="8"/>
      <c r="L264" s="8"/>
      <c r="M264" s="15"/>
      <c r="N264" s="15"/>
      <c r="O264" s="13"/>
      <c r="P264" s="13"/>
      <c r="Q264" s="13"/>
      <c r="R264" s="13"/>
      <c r="S264" s="14"/>
      <c r="T264" s="13"/>
      <c r="U264" s="13"/>
      <c r="V264" s="13"/>
      <c r="W264" s="13"/>
      <c r="X264" s="13"/>
      <c r="Y264" s="13"/>
      <c r="Z264" s="13"/>
    </row>
    <row r="265" spans="1:26" ht="15">
      <c r="A265" s="11"/>
      <c r="B265" s="15"/>
      <c r="C265" s="11"/>
      <c r="D265" s="11"/>
      <c r="E265" s="15"/>
      <c r="F265" s="8"/>
      <c r="G265" s="8"/>
      <c r="H265" s="8"/>
      <c r="I265" s="8"/>
      <c r="J265" s="8"/>
      <c r="K265" s="8"/>
      <c r="L265" s="8"/>
      <c r="M265" s="15"/>
      <c r="N265" s="15"/>
      <c r="O265" s="13"/>
      <c r="P265" s="13"/>
      <c r="Q265" s="13"/>
      <c r="R265" s="13"/>
      <c r="S265" s="14"/>
      <c r="T265" s="13"/>
      <c r="U265" s="13"/>
      <c r="V265" s="13"/>
      <c r="W265" s="13"/>
      <c r="X265" s="13"/>
      <c r="Y265" s="13"/>
      <c r="Z265" s="13"/>
    </row>
    <row r="266" spans="1:26" ht="15">
      <c r="A266" s="11"/>
      <c r="B266" s="15"/>
      <c r="C266" s="11"/>
      <c r="D266" s="11"/>
      <c r="E266" s="15"/>
      <c r="F266" s="8"/>
      <c r="G266" s="8"/>
      <c r="H266" s="8"/>
      <c r="I266" s="8"/>
      <c r="J266" s="8"/>
      <c r="K266" s="8"/>
      <c r="L266" s="8"/>
      <c r="M266" s="15"/>
      <c r="N266" s="15"/>
      <c r="O266" s="13"/>
      <c r="P266" s="13"/>
      <c r="Q266" s="13"/>
      <c r="R266" s="13"/>
      <c r="S266" s="14"/>
      <c r="T266" s="13"/>
      <c r="U266" s="13"/>
      <c r="V266" s="13"/>
      <c r="W266" s="13"/>
      <c r="X266" s="13"/>
      <c r="Y266" s="13"/>
      <c r="Z266" s="13"/>
    </row>
    <row r="267" spans="1:26" ht="15">
      <c r="A267" s="11"/>
      <c r="B267" s="15"/>
      <c r="C267" s="11"/>
      <c r="D267" s="11"/>
      <c r="E267" s="15"/>
      <c r="F267" s="8"/>
      <c r="G267" s="8"/>
      <c r="H267" s="8"/>
      <c r="I267" s="8"/>
      <c r="J267" s="8"/>
      <c r="K267" s="8"/>
      <c r="L267" s="8"/>
      <c r="M267" s="15"/>
      <c r="N267" s="15"/>
      <c r="O267" s="13"/>
      <c r="P267" s="13"/>
      <c r="Q267" s="13"/>
      <c r="R267" s="13"/>
      <c r="S267" s="14"/>
      <c r="T267" s="13"/>
      <c r="U267" s="13"/>
      <c r="V267" s="13"/>
      <c r="W267" s="13"/>
      <c r="X267" s="13"/>
      <c r="Y267" s="13"/>
      <c r="Z267" s="13"/>
    </row>
    <row r="268" spans="1:26" ht="15">
      <c r="A268" s="11"/>
      <c r="B268" s="15"/>
      <c r="C268" s="11"/>
      <c r="D268" s="11"/>
      <c r="E268" s="15"/>
      <c r="F268" s="8"/>
      <c r="G268" s="8"/>
      <c r="H268" s="8"/>
      <c r="I268" s="8"/>
      <c r="J268" s="8"/>
      <c r="K268" s="8"/>
      <c r="L268" s="8"/>
      <c r="M268" s="15"/>
      <c r="N268" s="15"/>
      <c r="O268" s="13"/>
      <c r="P268" s="13"/>
      <c r="Q268" s="13"/>
      <c r="R268" s="13"/>
      <c r="S268" s="14"/>
      <c r="T268" s="13"/>
      <c r="U268" s="13"/>
      <c r="V268" s="13"/>
      <c r="W268" s="13"/>
      <c r="X268" s="13"/>
      <c r="Y268" s="13"/>
      <c r="Z268" s="13"/>
    </row>
    <row r="269" spans="1:26" ht="15">
      <c r="A269" s="11"/>
      <c r="B269" s="15"/>
      <c r="C269" s="11"/>
      <c r="D269" s="11"/>
      <c r="E269" s="15"/>
      <c r="F269" s="8"/>
      <c r="G269" s="8"/>
      <c r="H269" s="8"/>
      <c r="I269" s="8"/>
      <c r="J269" s="8"/>
      <c r="K269" s="8"/>
      <c r="L269" s="8"/>
      <c r="M269" s="15"/>
      <c r="N269" s="15"/>
      <c r="O269" s="13"/>
      <c r="P269" s="13"/>
      <c r="Q269" s="13"/>
      <c r="R269" s="13"/>
      <c r="S269" s="14"/>
      <c r="T269" s="13"/>
      <c r="U269" s="13"/>
      <c r="V269" s="13"/>
      <c r="W269" s="13"/>
      <c r="X269" s="13"/>
      <c r="Y269" s="13"/>
      <c r="Z269" s="13"/>
    </row>
    <row r="270" spans="1:26" ht="15">
      <c r="A270" s="11"/>
      <c r="B270" s="15"/>
      <c r="C270" s="11"/>
      <c r="D270" s="11"/>
      <c r="E270" s="15"/>
      <c r="F270" s="8"/>
      <c r="G270" s="8"/>
      <c r="H270" s="8"/>
      <c r="I270" s="8"/>
      <c r="J270" s="8"/>
      <c r="K270" s="8"/>
      <c r="L270" s="8"/>
      <c r="M270" s="15"/>
      <c r="N270" s="15"/>
      <c r="O270" s="13"/>
      <c r="P270" s="13"/>
      <c r="Q270" s="13"/>
      <c r="R270" s="13"/>
      <c r="S270" s="14"/>
      <c r="T270" s="13"/>
      <c r="U270" s="13"/>
      <c r="V270" s="13"/>
      <c r="W270" s="13"/>
      <c r="X270" s="13"/>
      <c r="Y270" s="13"/>
      <c r="Z270" s="13"/>
    </row>
    <row r="271" spans="1:26" ht="15">
      <c r="A271" s="11"/>
      <c r="B271" s="15"/>
      <c r="C271" s="11"/>
      <c r="D271" s="11"/>
      <c r="E271" s="15"/>
      <c r="F271" s="8"/>
      <c r="G271" s="8"/>
      <c r="H271" s="8"/>
      <c r="I271" s="8"/>
      <c r="J271" s="8"/>
      <c r="K271" s="8"/>
      <c r="L271" s="8"/>
      <c r="M271" s="15"/>
      <c r="N271" s="15"/>
      <c r="O271" s="13"/>
      <c r="P271" s="13"/>
      <c r="Q271" s="13"/>
      <c r="R271" s="13"/>
      <c r="S271" s="14"/>
      <c r="T271" s="13"/>
      <c r="U271" s="13"/>
      <c r="V271" s="13"/>
      <c r="W271" s="13"/>
      <c r="X271" s="13"/>
      <c r="Y271" s="13"/>
      <c r="Z271" s="13"/>
    </row>
    <row r="272" spans="1:26" ht="15">
      <c r="A272" s="11"/>
      <c r="B272" s="15"/>
      <c r="C272" s="11"/>
      <c r="D272" s="11"/>
      <c r="E272" s="15"/>
      <c r="F272" s="8"/>
      <c r="G272" s="8"/>
      <c r="H272" s="8"/>
      <c r="I272" s="8"/>
      <c r="J272" s="8"/>
      <c r="K272" s="8"/>
      <c r="L272" s="8"/>
      <c r="M272" s="15"/>
      <c r="N272" s="15"/>
      <c r="O272" s="13"/>
      <c r="P272" s="13"/>
      <c r="Q272" s="13"/>
      <c r="R272" s="13"/>
      <c r="S272" s="14"/>
      <c r="T272" s="13"/>
      <c r="U272" s="13"/>
      <c r="V272" s="13"/>
      <c r="W272" s="13"/>
      <c r="X272" s="13"/>
      <c r="Y272" s="13"/>
      <c r="Z272" s="13"/>
    </row>
    <row r="273" spans="1:26" ht="15">
      <c r="A273" s="11"/>
      <c r="B273" s="15"/>
      <c r="C273" s="11"/>
      <c r="D273" s="11"/>
      <c r="E273" s="15"/>
      <c r="F273" s="8"/>
      <c r="G273" s="8"/>
      <c r="H273" s="8"/>
      <c r="I273" s="8"/>
      <c r="J273" s="8"/>
      <c r="K273" s="8"/>
      <c r="L273" s="8"/>
      <c r="M273" s="15"/>
      <c r="N273" s="15"/>
      <c r="O273" s="13"/>
      <c r="P273" s="13"/>
      <c r="Q273" s="13"/>
      <c r="R273" s="13"/>
      <c r="S273" s="14"/>
      <c r="T273" s="13"/>
      <c r="U273" s="13"/>
      <c r="V273" s="13"/>
      <c r="W273" s="13"/>
      <c r="X273" s="13"/>
      <c r="Y273" s="13"/>
      <c r="Z273" s="13"/>
    </row>
    <row r="274" spans="1:26" ht="15">
      <c r="A274" s="11"/>
      <c r="B274" s="15"/>
      <c r="C274" s="11"/>
      <c r="D274" s="11"/>
      <c r="E274" s="15"/>
      <c r="F274" s="8"/>
      <c r="G274" s="8"/>
      <c r="H274" s="8"/>
      <c r="I274" s="8"/>
      <c r="J274" s="8"/>
      <c r="K274" s="8"/>
      <c r="L274" s="8"/>
      <c r="M274" s="15"/>
      <c r="N274" s="15"/>
      <c r="O274" s="13"/>
      <c r="P274" s="13"/>
      <c r="Q274" s="13"/>
      <c r="R274" s="13"/>
      <c r="S274" s="14"/>
      <c r="T274" s="13"/>
      <c r="U274" s="13"/>
      <c r="V274" s="13"/>
      <c r="W274" s="13"/>
      <c r="X274" s="13"/>
      <c r="Y274" s="13"/>
      <c r="Z274" s="13"/>
    </row>
    <row r="275" spans="1:26" ht="15">
      <c r="A275" s="11"/>
      <c r="B275" s="15"/>
      <c r="C275" s="11"/>
      <c r="D275" s="11"/>
      <c r="E275" s="15"/>
      <c r="F275" s="8"/>
      <c r="G275" s="8"/>
      <c r="H275" s="8"/>
      <c r="I275" s="8"/>
      <c r="J275" s="8"/>
      <c r="K275" s="8"/>
      <c r="L275" s="8"/>
      <c r="M275" s="15"/>
      <c r="N275" s="15"/>
      <c r="O275" s="13"/>
      <c r="P275" s="13"/>
      <c r="Q275" s="13"/>
      <c r="R275" s="13"/>
      <c r="S275" s="14"/>
      <c r="T275" s="13"/>
      <c r="U275" s="13"/>
      <c r="V275" s="13"/>
      <c r="W275" s="13"/>
      <c r="X275" s="13"/>
      <c r="Y275" s="13"/>
      <c r="Z275" s="13"/>
    </row>
    <row r="276" spans="1:26" ht="15">
      <c r="A276" s="11"/>
      <c r="B276" s="15"/>
      <c r="C276" s="11"/>
      <c r="D276" s="11"/>
      <c r="E276" s="15"/>
      <c r="F276" s="8"/>
      <c r="G276" s="8"/>
      <c r="H276" s="8"/>
      <c r="I276" s="8"/>
      <c r="J276" s="8"/>
      <c r="K276" s="8"/>
      <c r="L276" s="8"/>
      <c r="M276" s="15"/>
      <c r="N276" s="15"/>
      <c r="O276" s="13"/>
      <c r="P276" s="13"/>
      <c r="Q276" s="13"/>
      <c r="R276" s="13"/>
      <c r="S276" s="14"/>
      <c r="T276" s="13"/>
      <c r="U276" s="13"/>
      <c r="V276" s="13"/>
      <c r="W276" s="13"/>
      <c r="X276" s="13"/>
      <c r="Y276" s="13"/>
      <c r="Z276" s="13"/>
    </row>
    <row r="277" spans="1:26" ht="15">
      <c r="A277" s="11"/>
      <c r="B277" s="15"/>
      <c r="C277" s="11"/>
      <c r="D277" s="11"/>
      <c r="E277" s="15"/>
      <c r="F277" s="8"/>
      <c r="G277" s="8"/>
      <c r="H277" s="8"/>
      <c r="I277" s="8"/>
      <c r="J277" s="8"/>
      <c r="K277" s="8"/>
      <c r="L277" s="8"/>
      <c r="M277" s="15"/>
      <c r="N277" s="15"/>
      <c r="O277" s="13"/>
      <c r="P277" s="13"/>
      <c r="Q277" s="13"/>
      <c r="R277" s="13"/>
      <c r="S277" s="14"/>
      <c r="T277" s="13"/>
      <c r="U277" s="13"/>
      <c r="V277" s="13"/>
      <c r="W277" s="13"/>
      <c r="X277" s="13"/>
      <c r="Y277" s="13"/>
      <c r="Z277" s="13"/>
    </row>
    <row r="278" spans="1:26" ht="15">
      <c r="A278" s="11"/>
      <c r="B278" s="15"/>
      <c r="C278" s="11"/>
      <c r="D278" s="11"/>
      <c r="E278" s="15"/>
      <c r="F278" s="8"/>
      <c r="G278" s="8"/>
      <c r="H278" s="8"/>
      <c r="I278" s="8"/>
      <c r="J278" s="8"/>
      <c r="K278" s="8"/>
      <c r="L278" s="8"/>
      <c r="M278" s="15"/>
      <c r="N278" s="15"/>
      <c r="O278" s="13"/>
      <c r="P278" s="13"/>
      <c r="Q278" s="13"/>
      <c r="R278" s="13"/>
      <c r="S278" s="14"/>
      <c r="T278" s="13"/>
      <c r="U278" s="13"/>
      <c r="V278" s="13"/>
      <c r="W278" s="13"/>
      <c r="X278" s="13"/>
      <c r="Y278" s="13"/>
      <c r="Z278" s="13"/>
    </row>
    <row r="279" spans="1:26" ht="15">
      <c r="A279" s="11"/>
      <c r="B279" s="15"/>
      <c r="C279" s="11"/>
      <c r="D279" s="11"/>
      <c r="E279" s="15"/>
      <c r="F279" s="8"/>
      <c r="G279" s="8"/>
      <c r="H279" s="8"/>
      <c r="I279" s="8"/>
      <c r="J279" s="8"/>
      <c r="K279" s="8"/>
      <c r="L279" s="8"/>
      <c r="M279" s="15"/>
      <c r="N279" s="15"/>
      <c r="O279" s="13"/>
      <c r="P279" s="13"/>
      <c r="Q279" s="13"/>
      <c r="R279" s="13"/>
      <c r="S279" s="14"/>
      <c r="T279" s="13"/>
      <c r="U279" s="13"/>
      <c r="V279" s="13"/>
      <c r="W279" s="13"/>
      <c r="X279" s="13"/>
      <c r="Y279" s="13"/>
      <c r="Z279" s="13"/>
    </row>
    <row r="280" spans="1:26" ht="15">
      <c r="A280" s="11"/>
      <c r="B280" s="15"/>
      <c r="C280" s="11"/>
      <c r="D280" s="11"/>
      <c r="E280" s="15"/>
      <c r="F280" s="8"/>
      <c r="G280" s="8"/>
      <c r="H280" s="8"/>
      <c r="I280" s="8"/>
      <c r="J280" s="8"/>
      <c r="K280" s="8"/>
      <c r="L280" s="8"/>
      <c r="M280" s="15"/>
      <c r="N280" s="15"/>
      <c r="O280" s="13"/>
      <c r="P280" s="13"/>
      <c r="Q280" s="13"/>
      <c r="R280" s="13"/>
      <c r="S280" s="14"/>
      <c r="T280" s="13"/>
      <c r="U280" s="13"/>
      <c r="V280" s="13"/>
      <c r="W280" s="13"/>
      <c r="X280" s="13"/>
      <c r="Y280" s="13"/>
      <c r="Z280" s="13"/>
    </row>
    <row r="281" spans="1:26" ht="15">
      <c r="A281" s="11"/>
      <c r="B281" s="15"/>
      <c r="C281" s="11"/>
      <c r="D281" s="11"/>
      <c r="E281" s="15"/>
      <c r="F281" s="8"/>
      <c r="G281" s="8"/>
      <c r="H281" s="8"/>
      <c r="I281" s="8"/>
      <c r="J281" s="8"/>
      <c r="K281" s="8"/>
      <c r="L281" s="8"/>
      <c r="M281" s="15"/>
      <c r="N281" s="15"/>
      <c r="O281" s="13"/>
      <c r="P281" s="13"/>
      <c r="Q281" s="13"/>
      <c r="R281" s="13"/>
      <c r="S281" s="14"/>
      <c r="T281" s="13"/>
      <c r="U281" s="13"/>
      <c r="V281" s="13"/>
      <c r="W281" s="13"/>
      <c r="X281" s="13"/>
      <c r="Y281" s="13"/>
      <c r="Z281" s="13"/>
    </row>
    <row r="282" spans="1:26" ht="15">
      <c r="A282" s="11"/>
      <c r="B282" s="15"/>
      <c r="C282" s="11"/>
      <c r="D282" s="11"/>
      <c r="E282" s="15"/>
      <c r="F282" s="8"/>
      <c r="G282" s="8"/>
      <c r="H282" s="8"/>
      <c r="I282" s="8"/>
      <c r="J282" s="8"/>
      <c r="K282" s="8"/>
      <c r="L282" s="8"/>
      <c r="M282" s="15"/>
      <c r="N282" s="15"/>
      <c r="O282" s="13"/>
      <c r="P282" s="13"/>
      <c r="Q282" s="13"/>
      <c r="R282" s="13"/>
      <c r="S282" s="14"/>
      <c r="T282" s="13"/>
      <c r="U282" s="13"/>
      <c r="V282" s="13"/>
      <c r="W282" s="13"/>
      <c r="X282" s="13"/>
      <c r="Y282" s="13"/>
      <c r="Z282" s="13"/>
    </row>
    <row r="283" spans="1:26" ht="15">
      <c r="A283" s="11"/>
      <c r="B283" s="15"/>
      <c r="C283" s="11"/>
      <c r="D283" s="11"/>
      <c r="E283" s="15"/>
      <c r="F283" s="8"/>
      <c r="G283" s="8"/>
      <c r="H283" s="8"/>
      <c r="I283" s="8"/>
      <c r="J283" s="8"/>
      <c r="K283" s="8"/>
      <c r="L283" s="8"/>
      <c r="M283" s="15"/>
      <c r="N283" s="15"/>
      <c r="O283" s="13"/>
      <c r="P283" s="13"/>
      <c r="Q283" s="13"/>
      <c r="R283" s="13"/>
      <c r="S283" s="14"/>
      <c r="T283" s="13"/>
      <c r="U283" s="13"/>
      <c r="V283" s="13"/>
      <c r="W283" s="13"/>
      <c r="X283" s="13"/>
      <c r="Y283" s="13"/>
      <c r="Z283" s="13"/>
    </row>
    <row r="284" spans="1:26" ht="15">
      <c r="A284" s="11"/>
      <c r="B284" s="15"/>
      <c r="C284" s="11"/>
      <c r="D284" s="11"/>
      <c r="E284" s="15"/>
      <c r="F284" s="8"/>
      <c r="G284" s="8"/>
      <c r="H284" s="8"/>
      <c r="I284" s="8"/>
      <c r="J284" s="8"/>
      <c r="K284" s="8"/>
      <c r="L284" s="8"/>
      <c r="M284" s="15"/>
      <c r="N284" s="15"/>
      <c r="O284" s="13"/>
      <c r="P284" s="13"/>
      <c r="Q284" s="13"/>
      <c r="R284" s="13"/>
      <c r="S284" s="14"/>
      <c r="T284" s="13"/>
      <c r="U284" s="13"/>
      <c r="V284" s="13"/>
      <c r="W284" s="13"/>
      <c r="X284" s="13"/>
      <c r="Y284" s="13"/>
      <c r="Z284" s="13"/>
    </row>
    <row r="285" spans="1:26" ht="15">
      <c r="A285" s="11"/>
      <c r="B285" s="15"/>
      <c r="C285" s="11"/>
      <c r="D285" s="11"/>
      <c r="E285" s="15"/>
      <c r="F285" s="8"/>
      <c r="G285" s="8"/>
      <c r="H285" s="8"/>
      <c r="I285" s="8"/>
      <c r="J285" s="8"/>
      <c r="K285" s="8"/>
      <c r="L285" s="8"/>
      <c r="M285" s="15"/>
      <c r="N285" s="15"/>
      <c r="O285" s="13"/>
      <c r="P285" s="13"/>
      <c r="Q285" s="13"/>
      <c r="R285" s="13"/>
      <c r="S285" s="14"/>
      <c r="T285" s="13"/>
      <c r="U285" s="13"/>
      <c r="V285" s="13"/>
      <c r="W285" s="13"/>
      <c r="X285" s="13"/>
      <c r="Y285" s="13"/>
      <c r="Z285" s="13"/>
    </row>
    <row r="286" spans="1:26" ht="15">
      <c r="A286" s="11"/>
      <c r="B286" s="15"/>
      <c r="C286" s="11"/>
      <c r="D286" s="11"/>
      <c r="E286" s="15"/>
      <c r="F286" s="8"/>
      <c r="G286" s="8"/>
      <c r="H286" s="8"/>
      <c r="I286" s="8"/>
      <c r="J286" s="8"/>
      <c r="K286" s="8"/>
      <c r="L286" s="8"/>
      <c r="M286" s="15"/>
      <c r="N286" s="15"/>
      <c r="O286" s="13"/>
      <c r="P286" s="13"/>
      <c r="Q286" s="13"/>
      <c r="R286" s="13"/>
      <c r="S286" s="14"/>
      <c r="T286" s="13"/>
      <c r="U286" s="13"/>
      <c r="V286" s="13"/>
      <c r="W286" s="13"/>
      <c r="X286" s="13"/>
      <c r="Y286" s="13"/>
      <c r="Z286" s="13"/>
    </row>
    <row r="287" spans="1:26" ht="15">
      <c r="A287" s="11"/>
      <c r="B287" s="15"/>
      <c r="C287" s="11"/>
      <c r="D287" s="11"/>
      <c r="E287" s="15"/>
      <c r="F287" s="8"/>
      <c r="G287" s="8"/>
      <c r="H287" s="8"/>
      <c r="I287" s="8"/>
      <c r="J287" s="8"/>
      <c r="K287" s="8"/>
      <c r="L287" s="8"/>
      <c r="M287" s="15"/>
      <c r="N287" s="15"/>
      <c r="O287" s="13"/>
      <c r="P287" s="13"/>
      <c r="Q287" s="13"/>
      <c r="R287" s="13"/>
      <c r="S287" s="14"/>
      <c r="T287" s="13"/>
      <c r="U287" s="13"/>
      <c r="V287" s="13"/>
      <c r="W287" s="13"/>
      <c r="X287" s="13"/>
      <c r="Y287" s="13"/>
      <c r="Z287" s="13"/>
    </row>
    <row r="288" spans="1:26" ht="15">
      <c r="A288" s="11"/>
      <c r="B288" s="15"/>
      <c r="C288" s="11"/>
      <c r="D288" s="11"/>
      <c r="E288" s="15"/>
      <c r="F288" s="8"/>
      <c r="G288" s="8"/>
      <c r="H288" s="8"/>
      <c r="I288" s="8"/>
      <c r="J288" s="8"/>
      <c r="K288" s="8"/>
      <c r="L288" s="8"/>
      <c r="M288" s="15"/>
      <c r="N288" s="15"/>
      <c r="O288" s="13"/>
      <c r="P288" s="13"/>
      <c r="Q288" s="13"/>
      <c r="R288" s="13"/>
      <c r="S288" s="14"/>
      <c r="T288" s="13"/>
      <c r="U288" s="13"/>
      <c r="V288" s="13"/>
      <c r="W288" s="13"/>
      <c r="X288" s="13"/>
      <c r="Y288" s="13"/>
      <c r="Z288" s="13"/>
    </row>
    <row r="289" spans="1:26" ht="15">
      <c r="A289" s="11"/>
      <c r="B289" s="15"/>
      <c r="C289" s="11"/>
      <c r="D289" s="11"/>
      <c r="E289" s="15"/>
      <c r="F289" s="8"/>
      <c r="G289" s="8"/>
      <c r="H289" s="8"/>
      <c r="I289" s="8"/>
      <c r="J289" s="8"/>
      <c r="K289" s="8"/>
      <c r="L289" s="8"/>
      <c r="M289" s="15"/>
      <c r="N289" s="15"/>
      <c r="O289" s="13"/>
      <c r="P289" s="13"/>
      <c r="Q289" s="13"/>
      <c r="R289" s="13"/>
      <c r="S289" s="14"/>
      <c r="T289" s="13"/>
      <c r="U289" s="13"/>
      <c r="V289" s="13"/>
      <c r="W289" s="13"/>
      <c r="X289" s="13"/>
      <c r="Y289" s="13"/>
      <c r="Z289" s="13"/>
    </row>
    <row r="290" spans="1:26" ht="15">
      <c r="A290" s="11"/>
      <c r="B290" s="15"/>
      <c r="C290" s="11"/>
      <c r="D290" s="11"/>
      <c r="E290" s="15"/>
      <c r="F290" s="8"/>
      <c r="G290" s="8"/>
      <c r="H290" s="8"/>
      <c r="I290" s="8"/>
      <c r="J290" s="8"/>
      <c r="K290" s="8"/>
      <c r="L290" s="8"/>
      <c r="M290" s="15"/>
      <c r="N290" s="15"/>
      <c r="O290" s="13"/>
      <c r="P290" s="13"/>
      <c r="Q290" s="13"/>
      <c r="R290" s="13"/>
      <c r="S290" s="14"/>
      <c r="T290" s="13"/>
      <c r="U290" s="13"/>
      <c r="V290" s="13"/>
      <c r="W290" s="13"/>
      <c r="X290" s="13"/>
      <c r="Y290" s="13"/>
      <c r="Z290" s="13"/>
    </row>
    <row r="291" spans="1:26" ht="15">
      <c r="A291" s="11"/>
      <c r="B291" s="15"/>
      <c r="C291" s="11"/>
      <c r="D291" s="11"/>
      <c r="E291" s="15"/>
      <c r="F291" s="8"/>
      <c r="G291" s="8"/>
      <c r="H291" s="8"/>
      <c r="I291" s="8"/>
      <c r="J291" s="8"/>
      <c r="K291" s="8"/>
      <c r="L291" s="8"/>
      <c r="M291" s="15"/>
      <c r="N291" s="15"/>
      <c r="O291" s="13"/>
      <c r="P291" s="13"/>
      <c r="Q291" s="13"/>
      <c r="R291" s="13"/>
      <c r="S291" s="14"/>
      <c r="T291" s="13"/>
      <c r="U291" s="13"/>
      <c r="V291" s="13"/>
      <c r="W291" s="13"/>
      <c r="X291" s="13"/>
      <c r="Y291" s="13"/>
      <c r="Z291" s="13"/>
    </row>
    <row r="292" spans="1:26" ht="15">
      <c r="A292" s="11"/>
      <c r="B292" s="15"/>
      <c r="C292" s="11"/>
      <c r="D292" s="11"/>
      <c r="E292" s="15"/>
      <c r="F292" s="8"/>
      <c r="G292" s="8"/>
      <c r="H292" s="8"/>
      <c r="I292" s="8"/>
      <c r="J292" s="8"/>
      <c r="K292" s="8"/>
      <c r="L292" s="8"/>
      <c r="M292" s="15"/>
      <c r="N292" s="15"/>
      <c r="O292" s="13"/>
      <c r="P292" s="13"/>
      <c r="Q292" s="13"/>
      <c r="R292" s="13"/>
      <c r="S292" s="14"/>
      <c r="T292" s="13"/>
      <c r="U292" s="13"/>
      <c r="V292" s="13"/>
      <c r="W292" s="13"/>
      <c r="X292" s="13"/>
      <c r="Y292" s="13"/>
      <c r="Z292" s="13"/>
    </row>
    <row r="293" spans="1:26" ht="15">
      <c r="A293" s="11"/>
      <c r="B293" s="15"/>
      <c r="C293" s="11"/>
      <c r="D293" s="11"/>
      <c r="E293" s="15"/>
      <c r="F293" s="8"/>
      <c r="G293" s="8"/>
      <c r="H293" s="8"/>
      <c r="I293" s="8"/>
      <c r="J293" s="8"/>
      <c r="K293" s="8"/>
      <c r="L293" s="8"/>
      <c r="M293" s="15"/>
      <c r="N293" s="15"/>
      <c r="O293" s="13"/>
      <c r="P293" s="13"/>
      <c r="Q293" s="13"/>
      <c r="R293" s="13"/>
      <c r="S293" s="14"/>
      <c r="T293" s="13"/>
      <c r="U293" s="13"/>
      <c r="V293" s="13"/>
      <c r="W293" s="13"/>
      <c r="X293" s="13"/>
      <c r="Y293" s="13"/>
      <c r="Z293" s="13"/>
    </row>
    <row r="294" spans="1:26" ht="15">
      <c r="A294" s="11"/>
      <c r="B294" s="15"/>
      <c r="C294" s="11"/>
      <c r="D294" s="11"/>
      <c r="E294" s="15"/>
      <c r="F294" s="8"/>
      <c r="G294" s="8"/>
      <c r="H294" s="8"/>
      <c r="I294" s="8"/>
      <c r="J294" s="8"/>
      <c r="K294" s="8"/>
      <c r="L294" s="8"/>
      <c r="M294" s="15"/>
      <c r="N294" s="15"/>
      <c r="O294" s="13"/>
      <c r="P294" s="13"/>
      <c r="Q294" s="13"/>
      <c r="R294" s="13"/>
      <c r="S294" s="14"/>
      <c r="T294" s="13"/>
      <c r="U294" s="13"/>
      <c r="V294" s="13"/>
      <c r="W294" s="13"/>
      <c r="X294" s="13"/>
      <c r="Y294" s="13"/>
      <c r="Z294" s="13"/>
    </row>
    <row r="295" spans="1:26" ht="15">
      <c r="A295" s="11"/>
      <c r="B295" s="15"/>
      <c r="C295" s="11"/>
      <c r="D295" s="11"/>
      <c r="E295" s="15"/>
      <c r="F295" s="8"/>
      <c r="G295" s="8"/>
      <c r="H295" s="8"/>
      <c r="I295" s="8"/>
      <c r="J295" s="8"/>
      <c r="K295" s="8"/>
      <c r="L295" s="8"/>
      <c r="M295" s="15"/>
      <c r="N295" s="15"/>
      <c r="O295" s="13"/>
      <c r="P295" s="13"/>
      <c r="Q295" s="13"/>
      <c r="R295" s="13"/>
      <c r="S295" s="14"/>
      <c r="T295" s="13"/>
      <c r="U295" s="13"/>
      <c r="V295" s="13"/>
      <c r="W295" s="13"/>
      <c r="X295" s="13"/>
      <c r="Y295" s="13"/>
      <c r="Z295" s="13"/>
    </row>
    <row r="296" spans="1:26" ht="15">
      <c r="A296" s="11"/>
      <c r="B296" s="15"/>
      <c r="C296" s="11"/>
      <c r="D296" s="11"/>
      <c r="E296" s="15"/>
      <c r="F296" s="8"/>
      <c r="G296" s="8"/>
      <c r="H296" s="8"/>
      <c r="I296" s="8"/>
      <c r="J296" s="8"/>
      <c r="K296" s="8"/>
      <c r="L296" s="8"/>
      <c r="M296" s="15"/>
      <c r="N296" s="15"/>
      <c r="O296" s="13"/>
      <c r="P296" s="13"/>
      <c r="Q296" s="13"/>
      <c r="R296" s="13"/>
      <c r="S296" s="14"/>
      <c r="T296" s="13"/>
      <c r="U296" s="13"/>
      <c r="V296" s="13"/>
      <c r="W296" s="13"/>
      <c r="X296" s="13"/>
      <c r="Y296" s="13"/>
      <c r="Z296" s="13"/>
    </row>
    <row r="297" spans="1:26" ht="15">
      <c r="A297" s="11"/>
      <c r="B297" s="15"/>
      <c r="C297" s="11"/>
      <c r="D297" s="11"/>
      <c r="E297" s="15"/>
      <c r="F297" s="8"/>
      <c r="G297" s="8"/>
      <c r="H297" s="8"/>
      <c r="I297" s="8"/>
      <c r="J297" s="8"/>
      <c r="K297" s="8"/>
      <c r="L297" s="8"/>
      <c r="M297" s="15"/>
      <c r="N297" s="15"/>
      <c r="O297" s="13"/>
      <c r="P297" s="13"/>
      <c r="Q297" s="13"/>
      <c r="R297" s="13"/>
      <c r="S297" s="14"/>
      <c r="T297" s="13"/>
      <c r="U297" s="13"/>
      <c r="V297" s="13"/>
      <c r="W297" s="13"/>
      <c r="X297" s="13"/>
      <c r="Y297" s="13"/>
      <c r="Z297" s="13"/>
    </row>
    <row r="298" spans="1:26" ht="15">
      <c r="A298" s="11"/>
      <c r="B298" s="15"/>
      <c r="C298" s="11"/>
      <c r="D298" s="11"/>
      <c r="E298" s="15"/>
      <c r="F298" s="8"/>
      <c r="G298" s="8"/>
      <c r="H298" s="8"/>
      <c r="I298" s="8"/>
      <c r="J298" s="8"/>
      <c r="K298" s="8"/>
      <c r="L298" s="8"/>
      <c r="M298" s="15"/>
      <c r="N298" s="15"/>
      <c r="O298" s="13"/>
      <c r="P298" s="13"/>
      <c r="Q298" s="13"/>
      <c r="R298" s="13"/>
      <c r="S298" s="14"/>
      <c r="T298" s="13"/>
      <c r="U298" s="13"/>
      <c r="V298" s="13"/>
      <c r="W298" s="13"/>
      <c r="X298" s="13"/>
      <c r="Y298" s="13"/>
      <c r="Z298" s="13"/>
    </row>
    <row r="299" spans="1:26" ht="15">
      <c r="A299" s="11"/>
      <c r="B299" s="15"/>
      <c r="C299" s="11"/>
      <c r="D299" s="11"/>
      <c r="E299" s="15"/>
      <c r="F299" s="8"/>
      <c r="G299" s="8"/>
      <c r="H299" s="8"/>
      <c r="I299" s="8"/>
      <c r="J299" s="8"/>
      <c r="K299" s="8"/>
      <c r="L299" s="8"/>
      <c r="M299" s="15"/>
      <c r="N299" s="15"/>
      <c r="O299" s="13"/>
      <c r="P299" s="13"/>
      <c r="Q299" s="13"/>
      <c r="R299" s="13"/>
      <c r="S299" s="14"/>
      <c r="T299" s="13"/>
      <c r="U299" s="13"/>
      <c r="V299" s="13"/>
      <c r="W299" s="13"/>
      <c r="X299" s="13"/>
      <c r="Y299" s="13"/>
      <c r="Z299" s="13"/>
    </row>
    <row r="300" spans="1:26" ht="15">
      <c r="A300" s="11"/>
      <c r="B300" s="15"/>
      <c r="C300" s="11"/>
      <c r="D300" s="11"/>
      <c r="E300" s="15"/>
      <c r="F300" s="8"/>
      <c r="G300" s="8"/>
      <c r="H300" s="8"/>
      <c r="I300" s="8"/>
      <c r="J300" s="8"/>
      <c r="K300" s="8"/>
      <c r="L300" s="8"/>
      <c r="M300" s="15"/>
      <c r="N300" s="15"/>
      <c r="O300" s="13"/>
      <c r="P300" s="13"/>
      <c r="Q300" s="13"/>
      <c r="R300" s="13"/>
      <c r="S300" s="14"/>
      <c r="T300" s="13"/>
      <c r="U300" s="13"/>
      <c r="V300" s="13"/>
      <c r="W300" s="13"/>
      <c r="X300" s="13"/>
      <c r="Y300" s="13"/>
      <c r="Z300" s="13"/>
    </row>
    <row r="301" spans="1:26" ht="15">
      <c r="A301" s="11"/>
      <c r="B301" s="15"/>
      <c r="C301" s="11"/>
      <c r="D301" s="11"/>
      <c r="E301" s="15"/>
      <c r="F301" s="8"/>
      <c r="G301" s="8"/>
      <c r="H301" s="8"/>
      <c r="I301" s="8"/>
      <c r="J301" s="8"/>
      <c r="K301" s="8"/>
      <c r="L301" s="8"/>
      <c r="M301" s="15"/>
      <c r="N301" s="15"/>
      <c r="O301" s="13"/>
      <c r="P301" s="13"/>
      <c r="Q301" s="13"/>
      <c r="R301" s="13"/>
      <c r="S301" s="14"/>
      <c r="T301" s="13"/>
      <c r="U301" s="13"/>
      <c r="V301" s="13"/>
      <c r="W301" s="13"/>
      <c r="X301" s="13"/>
      <c r="Y301" s="13"/>
      <c r="Z301" s="13"/>
    </row>
    <row r="302" spans="1:26" ht="15">
      <c r="A302" s="11"/>
      <c r="B302" s="15"/>
      <c r="C302" s="11"/>
      <c r="D302" s="11"/>
      <c r="E302" s="15"/>
      <c r="F302" s="8"/>
      <c r="G302" s="8"/>
      <c r="H302" s="8"/>
      <c r="I302" s="8"/>
      <c r="J302" s="8"/>
      <c r="K302" s="8"/>
      <c r="L302" s="8"/>
      <c r="M302" s="15"/>
      <c r="N302" s="15"/>
      <c r="O302" s="13"/>
      <c r="P302" s="13"/>
      <c r="Q302" s="13"/>
      <c r="R302" s="13"/>
      <c r="S302" s="14"/>
      <c r="T302" s="13"/>
      <c r="U302" s="13"/>
      <c r="V302" s="13"/>
      <c r="W302" s="13"/>
      <c r="X302" s="13"/>
      <c r="Y302" s="13"/>
      <c r="Z302" s="13"/>
    </row>
    <row r="303" spans="1:26" ht="15">
      <c r="A303" s="11"/>
      <c r="B303" s="15"/>
      <c r="C303" s="11"/>
      <c r="D303" s="11"/>
      <c r="E303" s="15"/>
      <c r="F303" s="8"/>
      <c r="G303" s="8"/>
      <c r="H303" s="8"/>
      <c r="I303" s="8"/>
      <c r="J303" s="8"/>
      <c r="K303" s="8"/>
      <c r="L303" s="8"/>
      <c r="M303" s="15"/>
      <c r="N303" s="15"/>
      <c r="O303" s="13"/>
      <c r="P303" s="13"/>
      <c r="Q303" s="13"/>
      <c r="R303" s="13"/>
      <c r="S303" s="14"/>
      <c r="T303" s="13"/>
      <c r="U303" s="13"/>
      <c r="V303" s="13"/>
      <c r="W303" s="13"/>
      <c r="X303" s="13"/>
      <c r="Y303" s="13"/>
      <c r="Z303" s="13"/>
    </row>
    <row r="304" spans="1:26" ht="15">
      <c r="A304" s="11"/>
      <c r="B304" s="15"/>
      <c r="C304" s="11"/>
      <c r="D304" s="11"/>
      <c r="E304" s="15"/>
      <c r="F304" s="8"/>
      <c r="G304" s="8"/>
      <c r="H304" s="8"/>
      <c r="I304" s="8"/>
      <c r="J304" s="8"/>
      <c r="K304" s="8"/>
      <c r="L304" s="8"/>
      <c r="M304" s="15"/>
      <c r="N304" s="15"/>
      <c r="O304" s="13"/>
      <c r="P304" s="13"/>
      <c r="Q304" s="13"/>
      <c r="R304" s="13"/>
      <c r="S304" s="14"/>
      <c r="T304" s="13"/>
      <c r="U304" s="13"/>
      <c r="V304" s="13"/>
      <c r="W304" s="13"/>
      <c r="X304" s="13"/>
      <c r="Y304" s="13"/>
      <c r="Z304" s="13"/>
    </row>
    <row r="305" spans="1:26" ht="15">
      <c r="A305" s="11"/>
      <c r="B305" s="15"/>
      <c r="C305" s="11"/>
      <c r="D305" s="11"/>
      <c r="E305" s="15"/>
      <c r="F305" s="8"/>
      <c r="G305" s="8"/>
      <c r="H305" s="8"/>
      <c r="I305" s="8"/>
      <c r="J305" s="8"/>
      <c r="K305" s="8"/>
      <c r="L305" s="8"/>
      <c r="M305" s="15"/>
      <c r="N305" s="15"/>
      <c r="O305" s="13"/>
      <c r="P305" s="13"/>
      <c r="Q305" s="13"/>
      <c r="R305" s="13"/>
      <c r="S305" s="14"/>
      <c r="T305" s="13"/>
      <c r="U305" s="13"/>
      <c r="V305" s="13"/>
      <c r="W305" s="13"/>
      <c r="X305" s="13"/>
      <c r="Y305" s="13"/>
      <c r="Z305" s="13"/>
    </row>
    <row r="306" spans="1:26" ht="15">
      <c r="A306" s="11"/>
      <c r="B306" s="15"/>
      <c r="C306" s="11"/>
      <c r="D306" s="11"/>
      <c r="E306" s="15"/>
      <c r="F306" s="8"/>
      <c r="G306" s="8"/>
      <c r="H306" s="8"/>
      <c r="I306" s="8"/>
      <c r="J306" s="8"/>
      <c r="K306" s="8"/>
      <c r="L306" s="8"/>
      <c r="M306" s="15"/>
      <c r="N306" s="15"/>
      <c r="O306" s="13"/>
      <c r="P306" s="13"/>
      <c r="Q306" s="13"/>
      <c r="R306" s="13"/>
      <c r="S306" s="14"/>
      <c r="T306" s="13"/>
      <c r="U306" s="13"/>
      <c r="V306" s="13"/>
      <c r="W306" s="13"/>
      <c r="X306" s="13"/>
      <c r="Y306" s="13"/>
      <c r="Z306" s="13"/>
    </row>
    <row r="307" spans="1:26" ht="15">
      <c r="A307" s="11"/>
      <c r="B307" s="15"/>
      <c r="C307" s="11"/>
      <c r="D307" s="11"/>
      <c r="E307" s="15"/>
      <c r="F307" s="8"/>
      <c r="G307" s="8"/>
      <c r="H307" s="8"/>
      <c r="I307" s="8"/>
      <c r="J307" s="8"/>
      <c r="K307" s="8"/>
      <c r="L307" s="8"/>
      <c r="M307" s="15"/>
      <c r="N307" s="15"/>
      <c r="O307" s="13"/>
      <c r="P307" s="13"/>
      <c r="Q307" s="13"/>
      <c r="R307" s="13"/>
      <c r="S307" s="14"/>
      <c r="T307" s="13"/>
      <c r="U307" s="13"/>
      <c r="V307" s="13"/>
      <c r="W307" s="13"/>
      <c r="X307" s="13"/>
      <c r="Y307" s="13"/>
      <c r="Z307" s="13"/>
    </row>
    <row r="308" spans="1:26" ht="15">
      <c r="A308" s="11"/>
      <c r="B308" s="15"/>
      <c r="C308" s="11"/>
      <c r="D308" s="11"/>
      <c r="E308" s="15"/>
      <c r="F308" s="8"/>
      <c r="G308" s="8"/>
      <c r="H308" s="8"/>
      <c r="I308" s="8"/>
      <c r="J308" s="8"/>
      <c r="K308" s="8"/>
      <c r="L308" s="8"/>
      <c r="M308" s="15"/>
      <c r="N308" s="15"/>
      <c r="O308" s="13"/>
      <c r="P308" s="13"/>
      <c r="Q308" s="13"/>
      <c r="R308" s="13"/>
      <c r="S308" s="14"/>
      <c r="T308" s="13"/>
      <c r="U308" s="13"/>
      <c r="V308" s="13"/>
      <c r="W308" s="13"/>
      <c r="X308" s="13"/>
      <c r="Y308" s="13"/>
      <c r="Z308" s="13"/>
    </row>
    <row r="309" spans="1:26" ht="15">
      <c r="A309" s="11"/>
      <c r="B309" s="15"/>
      <c r="C309" s="11"/>
      <c r="D309" s="11"/>
      <c r="E309" s="15"/>
      <c r="F309" s="8"/>
      <c r="G309" s="8"/>
      <c r="H309" s="8"/>
      <c r="I309" s="8"/>
      <c r="J309" s="8"/>
      <c r="K309" s="8"/>
      <c r="L309" s="8"/>
      <c r="M309" s="15"/>
      <c r="N309" s="15"/>
      <c r="O309" s="13"/>
      <c r="P309" s="13"/>
      <c r="Q309" s="13"/>
      <c r="R309" s="13"/>
      <c r="S309" s="14"/>
      <c r="T309" s="13"/>
      <c r="U309" s="13"/>
      <c r="V309" s="13"/>
      <c r="W309" s="13"/>
      <c r="X309" s="13"/>
      <c r="Y309" s="13"/>
      <c r="Z309" s="13"/>
    </row>
    <row r="310" spans="1:26" ht="15">
      <c r="A310" s="11"/>
      <c r="B310" s="15"/>
      <c r="C310" s="11"/>
      <c r="D310" s="11"/>
      <c r="E310" s="15"/>
      <c r="F310" s="8"/>
      <c r="G310" s="8"/>
      <c r="H310" s="8"/>
      <c r="I310" s="8"/>
      <c r="J310" s="8"/>
      <c r="K310" s="8"/>
      <c r="L310" s="8"/>
      <c r="M310" s="15"/>
      <c r="N310" s="15"/>
      <c r="O310" s="13"/>
      <c r="P310" s="13"/>
      <c r="Q310" s="13"/>
      <c r="R310" s="13"/>
      <c r="S310" s="14"/>
      <c r="T310" s="13"/>
      <c r="U310" s="13"/>
      <c r="V310" s="13"/>
      <c r="W310" s="13"/>
      <c r="X310" s="13"/>
      <c r="Y310" s="13"/>
      <c r="Z310" s="13"/>
    </row>
    <row r="311" spans="1:26" ht="15">
      <c r="A311" s="11"/>
      <c r="B311" s="15"/>
      <c r="C311" s="11"/>
      <c r="D311" s="11"/>
      <c r="E311" s="15"/>
      <c r="F311" s="8"/>
      <c r="G311" s="8"/>
      <c r="H311" s="8"/>
      <c r="I311" s="8"/>
      <c r="J311" s="8"/>
      <c r="K311" s="8"/>
      <c r="L311" s="8"/>
      <c r="M311" s="15"/>
      <c r="N311" s="15"/>
      <c r="O311" s="13"/>
      <c r="P311" s="13"/>
      <c r="Q311" s="13"/>
      <c r="R311" s="13"/>
      <c r="S311" s="14"/>
      <c r="T311" s="13"/>
      <c r="U311" s="13"/>
      <c r="V311" s="13"/>
      <c r="W311" s="13"/>
      <c r="X311" s="13"/>
      <c r="Y311" s="13"/>
      <c r="Z311" s="13"/>
    </row>
    <row r="312" spans="1:26" ht="15">
      <c r="A312" s="11"/>
      <c r="B312" s="15"/>
      <c r="C312" s="11"/>
      <c r="D312" s="11"/>
      <c r="E312" s="15"/>
      <c r="F312" s="8"/>
      <c r="G312" s="8"/>
      <c r="H312" s="8"/>
      <c r="I312" s="8"/>
      <c r="J312" s="8"/>
      <c r="K312" s="8"/>
      <c r="L312" s="8"/>
      <c r="M312" s="15"/>
      <c r="N312" s="15"/>
      <c r="O312" s="13"/>
      <c r="P312" s="13"/>
      <c r="Q312" s="13"/>
      <c r="R312" s="13"/>
      <c r="S312" s="14"/>
      <c r="T312" s="13"/>
      <c r="U312" s="13"/>
      <c r="V312" s="13"/>
      <c r="W312" s="13"/>
      <c r="X312" s="13"/>
      <c r="Y312" s="13"/>
      <c r="Z312" s="13"/>
    </row>
    <row r="313" spans="1:26" ht="15">
      <c r="A313" s="11"/>
      <c r="B313" s="15"/>
      <c r="C313" s="11"/>
      <c r="D313" s="11"/>
      <c r="E313" s="15"/>
      <c r="F313" s="8"/>
      <c r="G313" s="8"/>
      <c r="H313" s="8"/>
      <c r="I313" s="8"/>
      <c r="J313" s="8"/>
      <c r="K313" s="8"/>
      <c r="L313" s="8"/>
      <c r="M313" s="15"/>
      <c r="N313" s="15"/>
      <c r="O313" s="13"/>
      <c r="P313" s="13"/>
      <c r="Q313" s="13"/>
      <c r="R313" s="13"/>
      <c r="S313" s="14"/>
      <c r="T313" s="13"/>
      <c r="U313" s="13"/>
      <c r="V313" s="13"/>
      <c r="W313" s="13"/>
      <c r="X313" s="13"/>
      <c r="Y313" s="13"/>
      <c r="Z313" s="13"/>
    </row>
    <row r="314" spans="1:26" ht="15">
      <c r="A314" s="11"/>
      <c r="B314" s="15"/>
      <c r="C314" s="11"/>
      <c r="D314" s="11"/>
      <c r="E314" s="15"/>
      <c r="F314" s="8"/>
      <c r="G314" s="8"/>
      <c r="H314" s="8"/>
      <c r="I314" s="8"/>
      <c r="J314" s="8"/>
      <c r="K314" s="8"/>
      <c r="L314" s="8"/>
      <c r="M314" s="15"/>
      <c r="N314" s="15"/>
      <c r="O314" s="13"/>
      <c r="P314" s="13"/>
      <c r="Q314" s="13"/>
      <c r="R314" s="13"/>
      <c r="S314" s="14"/>
      <c r="T314" s="13"/>
      <c r="U314" s="13"/>
      <c r="V314" s="13"/>
      <c r="W314" s="13"/>
      <c r="X314" s="13"/>
      <c r="Y314" s="13"/>
      <c r="Z314" s="13"/>
    </row>
    <row r="315" spans="1:26" ht="15">
      <c r="A315" s="11"/>
      <c r="B315" s="15"/>
      <c r="C315" s="11"/>
      <c r="D315" s="11"/>
      <c r="E315" s="15"/>
      <c r="F315" s="8"/>
      <c r="G315" s="8"/>
      <c r="H315" s="8"/>
      <c r="I315" s="8"/>
      <c r="J315" s="8"/>
      <c r="K315" s="8"/>
      <c r="L315" s="8"/>
      <c r="M315" s="15"/>
      <c r="N315" s="15"/>
      <c r="O315" s="13"/>
      <c r="P315" s="13"/>
      <c r="Q315" s="13"/>
      <c r="R315" s="13"/>
      <c r="S315" s="14"/>
      <c r="T315" s="13"/>
      <c r="U315" s="13"/>
      <c r="V315" s="13"/>
      <c r="W315" s="13"/>
      <c r="X315" s="13"/>
      <c r="Y315" s="13"/>
      <c r="Z315" s="13"/>
    </row>
    <row r="316" spans="1:26" ht="15">
      <c r="A316" s="11"/>
      <c r="B316" s="15"/>
      <c r="C316" s="11"/>
      <c r="D316" s="11"/>
      <c r="E316" s="15"/>
      <c r="F316" s="8"/>
      <c r="G316" s="8"/>
      <c r="H316" s="8"/>
      <c r="I316" s="8"/>
      <c r="J316" s="8"/>
      <c r="K316" s="8"/>
      <c r="L316" s="8"/>
      <c r="M316" s="15"/>
      <c r="N316" s="15"/>
      <c r="O316" s="13"/>
      <c r="P316" s="13"/>
      <c r="Q316" s="13"/>
      <c r="R316" s="13"/>
      <c r="S316" s="14"/>
      <c r="T316" s="13"/>
      <c r="U316" s="13"/>
      <c r="V316" s="13"/>
      <c r="W316" s="13"/>
      <c r="X316" s="13"/>
      <c r="Y316" s="13"/>
      <c r="Z316" s="13"/>
    </row>
    <row r="317" spans="1:26" ht="15">
      <c r="A317" s="11"/>
      <c r="B317" s="15"/>
      <c r="C317" s="11"/>
      <c r="D317" s="11"/>
      <c r="E317" s="15"/>
      <c r="F317" s="8"/>
      <c r="G317" s="8"/>
      <c r="H317" s="8"/>
      <c r="I317" s="8"/>
      <c r="J317" s="8"/>
      <c r="K317" s="8"/>
      <c r="L317" s="8"/>
      <c r="M317" s="15"/>
      <c r="N317" s="15"/>
      <c r="O317" s="13"/>
      <c r="P317" s="13"/>
      <c r="Q317" s="13"/>
      <c r="R317" s="13"/>
      <c r="S317" s="14"/>
      <c r="T317" s="13"/>
      <c r="U317" s="13"/>
      <c r="V317" s="13"/>
      <c r="W317" s="13"/>
      <c r="X317" s="13"/>
      <c r="Y317" s="13"/>
      <c r="Z317" s="13"/>
    </row>
    <row r="318" spans="1:26" ht="15">
      <c r="A318" s="11"/>
      <c r="B318" s="15"/>
      <c r="C318" s="11"/>
      <c r="D318" s="11"/>
      <c r="E318" s="15"/>
      <c r="F318" s="8"/>
      <c r="G318" s="8"/>
      <c r="H318" s="8"/>
      <c r="I318" s="8"/>
      <c r="J318" s="8"/>
      <c r="K318" s="8"/>
      <c r="L318" s="8"/>
      <c r="M318" s="15"/>
      <c r="N318" s="15"/>
      <c r="O318" s="13"/>
      <c r="P318" s="13"/>
      <c r="Q318" s="13"/>
      <c r="R318" s="13"/>
      <c r="S318" s="14"/>
      <c r="T318" s="13"/>
      <c r="U318" s="13"/>
      <c r="V318" s="13"/>
      <c r="W318" s="13"/>
      <c r="X318" s="13"/>
      <c r="Y318" s="13"/>
      <c r="Z318" s="13"/>
    </row>
    <row r="319" spans="1:26" ht="15">
      <c r="A319" s="11"/>
      <c r="B319" s="15"/>
      <c r="C319" s="11"/>
      <c r="D319" s="11"/>
      <c r="E319" s="15"/>
      <c r="F319" s="8"/>
      <c r="G319" s="8"/>
      <c r="H319" s="8"/>
      <c r="I319" s="8"/>
      <c r="J319" s="8"/>
      <c r="K319" s="8"/>
      <c r="L319" s="8"/>
      <c r="M319" s="15"/>
      <c r="N319" s="15"/>
      <c r="O319" s="13"/>
      <c r="P319" s="13"/>
      <c r="Q319" s="13"/>
      <c r="R319" s="13"/>
      <c r="S319" s="14"/>
      <c r="T319" s="13"/>
      <c r="U319" s="13"/>
      <c r="V319" s="13"/>
      <c r="W319" s="13"/>
      <c r="X319" s="13"/>
      <c r="Y319" s="13"/>
      <c r="Z319" s="13"/>
    </row>
    <row r="320" spans="1:26" ht="15">
      <c r="A320" s="11"/>
      <c r="B320" s="15"/>
      <c r="C320" s="11"/>
      <c r="D320" s="11"/>
      <c r="E320" s="15"/>
      <c r="F320" s="8"/>
      <c r="G320" s="8"/>
      <c r="H320" s="8"/>
      <c r="I320" s="8"/>
      <c r="J320" s="8"/>
      <c r="K320" s="8"/>
      <c r="L320" s="8"/>
      <c r="M320" s="15"/>
      <c r="N320" s="15"/>
      <c r="O320" s="13"/>
      <c r="P320" s="13"/>
      <c r="Q320" s="13"/>
      <c r="R320" s="13"/>
      <c r="S320" s="14"/>
      <c r="T320" s="13"/>
      <c r="U320" s="13"/>
      <c r="V320" s="13"/>
      <c r="W320" s="13"/>
      <c r="X320" s="13"/>
      <c r="Y320" s="13"/>
      <c r="Z320" s="13"/>
    </row>
    <row r="321" spans="1:26" ht="15">
      <c r="A321" s="11"/>
      <c r="B321" s="15"/>
      <c r="C321" s="11"/>
      <c r="D321" s="11"/>
      <c r="E321" s="15"/>
      <c r="F321" s="8"/>
      <c r="G321" s="8"/>
      <c r="H321" s="8"/>
      <c r="I321" s="8"/>
      <c r="J321" s="8"/>
      <c r="K321" s="8"/>
      <c r="L321" s="8"/>
      <c r="M321" s="15"/>
      <c r="N321" s="15"/>
      <c r="O321" s="13"/>
      <c r="P321" s="13"/>
      <c r="Q321" s="13"/>
      <c r="R321" s="13"/>
      <c r="S321" s="14"/>
      <c r="T321" s="13"/>
      <c r="U321" s="13"/>
      <c r="V321" s="13"/>
      <c r="W321" s="13"/>
      <c r="X321" s="13"/>
      <c r="Y321" s="13"/>
      <c r="Z321" s="13"/>
    </row>
    <row r="322" spans="1:26" ht="15">
      <c r="A322" s="11"/>
      <c r="B322" s="15"/>
      <c r="C322" s="11"/>
      <c r="D322" s="11"/>
      <c r="E322" s="15"/>
      <c r="F322" s="8"/>
      <c r="G322" s="8"/>
      <c r="H322" s="8"/>
      <c r="I322" s="8"/>
      <c r="J322" s="8"/>
      <c r="K322" s="8"/>
      <c r="L322" s="8"/>
      <c r="M322" s="15"/>
      <c r="N322" s="15"/>
      <c r="O322" s="13"/>
      <c r="P322" s="13"/>
      <c r="Q322" s="13"/>
      <c r="R322" s="13"/>
      <c r="S322" s="14"/>
      <c r="T322" s="13"/>
      <c r="U322" s="13"/>
      <c r="V322" s="13"/>
      <c r="W322" s="13"/>
      <c r="X322" s="13"/>
      <c r="Y322" s="13"/>
      <c r="Z322" s="13"/>
    </row>
    <row r="323" spans="1:26" ht="15">
      <c r="A323" s="11"/>
      <c r="B323" s="15"/>
      <c r="C323" s="11"/>
      <c r="D323" s="11"/>
      <c r="E323" s="15"/>
      <c r="F323" s="8"/>
      <c r="G323" s="8"/>
      <c r="H323" s="8"/>
      <c r="I323" s="8"/>
      <c r="J323" s="8"/>
      <c r="K323" s="8"/>
      <c r="L323" s="8"/>
      <c r="M323" s="15"/>
      <c r="N323" s="15"/>
      <c r="O323" s="13"/>
      <c r="P323" s="13"/>
      <c r="Q323" s="13"/>
      <c r="R323" s="13"/>
      <c r="S323" s="14"/>
      <c r="T323" s="13"/>
      <c r="U323" s="13"/>
      <c r="V323" s="13"/>
      <c r="W323" s="13"/>
      <c r="X323" s="13"/>
      <c r="Y323" s="13"/>
      <c r="Z323" s="13"/>
    </row>
    <row r="324" spans="1:26" ht="15">
      <c r="A324" s="11"/>
      <c r="B324" s="15"/>
      <c r="C324" s="11"/>
      <c r="D324" s="11"/>
      <c r="E324" s="15"/>
      <c r="F324" s="8"/>
      <c r="G324" s="8"/>
      <c r="H324" s="8"/>
      <c r="I324" s="8"/>
      <c r="J324" s="8"/>
      <c r="K324" s="8"/>
      <c r="L324" s="8"/>
      <c r="M324" s="15"/>
      <c r="N324" s="15"/>
      <c r="O324" s="13"/>
      <c r="P324" s="13"/>
      <c r="Q324" s="13"/>
      <c r="R324" s="13"/>
      <c r="S324" s="14"/>
      <c r="T324" s="13"/>
      <c r="U324" s="13"/>
      <c r="V324" s="13"/>
      <c r="W324" s="13"/>
      <c r="X324" s="13"/>
      <c r="Y324" s="13"/>
      <c r="Z324" s="13"/>
    </row>
    <row r="325" spans="1:26" ht="15">
      <c r="A325" s="11"/>
      <c r="B325" s="15"/>
      <c r="C325" s="11"/>
      <c r="D325" s="11"/>
      <c r="E325" s="15"/>
      <c r="F325" s="8"/>
      <c r="G325" s="8"/>
      <c r="H325" s="8"/>
      <c r="I325" s="8"/>
      <c r="J325" s="8"/>
      <c r="K325" s="8"/>
      <c r="L325" s="8"/>
      <c r="M325" s="15"/>
      <c r="N325" s="15"/>
      <c r="O325" s="13"/>
      <c r="P325" s="13"/>
      <c r="Q325" s="13"/>
      <c r="R325" s="13"/>
      <c r="S325" s="14"/>
      <c r="T325" s="13"/>
      <c r="U325" s="13"/>
      <c r="V325" s="13"/>
      <c r="W325" s="13"/>
      <c r="X325" s="13"/>
      <c r="Y325" s="13"/>
      <c r="Z325" s="13"/>
    </row>
    <row r="326" spans="1:26" ht="15">
      <c r="A326" s="11"/>
      <c r="B326" s="15"/>
      <c r="C326" s="11"/>
      <c r="D326" s="11"/>
      <c r="E326" s="15"/>
      <c r="F326" s="8"/>
      <c r="G326" s="8"/>
      <c r="H326" s="8"/>
      <c r="I326" s="8"/>
      <c r="J326" s="8"/>
      <c r="K326" s="8"/>
      <c r="L326" s="8"/>
      <c r="M326" s="15"/>
      <c r="N326" s="15"/>
      <c r="O326" s="13"/>
      <c r="P326" s="13"/>
      <c r="Q326" s="13"/>
      <c r="R326" s="13"/>
      <c r="S326" s="14"/>
      <c r="T326" s="13"/>
      <c r="U326" s="13"/>
      <c r="V326" s="13"/>
      <c r="W326" s="13"/>
      <c r="X326" s="13"/>
      <c r="Y326" s="13"/>
      <c r="Z326" s="13"/>
    </row>
    <row r="327" spans="1:26" ht="15">
      <c r="A327" s="11"/>
      <c r="B327" s="15"/>
      <c r="C327" s="11"/>
      <c r="D327" s="11"/>
      <c r="E327" s="15"/>
      <c r="F327" s="8"/>
      <c r="G327" s="8"/>
      <c r="H327" s="8"/>
      <c r="I327" s="8"/>
      <c r="J327" s="8"/>
      <c r="K327" s="8"/>
      <c r="L327" s="8"/>
      <c r="M327" s="15"/>
      <c r="N327" s="15"/>
      <c r="O327" s="13"/>
      <c r="P327" s="13"/>
      <c r="Q327" s="13"/>
      <c r="R327" s="13"/>
      <c r="S327" s="14"/>
      <c r="T327" s="13"/>
      <c r="U327" s="13"/>
      <c r="V327" s="13"/>
      <c r="W327" s="13"/>
      <c r="X327" s="13"/>
      <c r="Y327" s="13"/>
      <c r="Z327" s="13"/>
    </row>
    <row r="328" spans="1:26" ht="15">
      <c r="A328" s="11"/>
      <c r="B328" s="15"/>
      <c r="C328" s="11"/>
      <c r="D328" s="11"/>
      <c r="E328" s="15"/>
      <c r="F328" s="8"/>
      <c r="G328" s="8"/>
      <c r="H328" s="8"/>
      <c r="I328" s="8"/>
      <c r="J328" s="8"/>
      <c r="K328" s="8"/>
      <c r="L328" s="8"/>
      <c r="M328" s="15"/>
      <c r="N328" s="15"/>
      <c r="O328" s="13"/>
      <c r="P328" s="13"/>
      <c r="Q328" s="13"/>
      <c r="R328" s="13"/>
      <c r="S328" s="14"/>
      <c r="T328" s="13"/>
      <c r="U328" s="13"/>
      <c r="V328" s="13"/>
      <c r="W328" s="13"/>
      <c r="X328" s="13"/>
      <c r="Y328" s="13"/>
      <c r="Z328" s="13"/>
    </row>
    <row r="329" spans="1:26" ht="15">
      <c r="A329" s="11"/>
      <c r="B329" s="15"/>
      <c r="C329" s="11"/>
      <c r="D329" s="11"/>
      <c r="E329" s="15"/>
      <c r="F329" s="8"/>
      <c r="G329" s="8"/>
      <c r="H329" s="8"/>
      <c r="I329" s="8"/>
      <c r="J329" s="8"/>
      <c r="K329" s="8"/>
      <c r="L329" s="8"/>
      <c r="M329" s="15"/>
      <c r="N329" s="15"/>
      <c r="O329" s="13"/>
      <c r="P329" s="13"/>
      <c r="Q329" s="13"/>
      <c r="R329" s="13"/>
      <c r="S329" s="14"/>
      <c r="T329" s="13"/>
      <c r="U329" s="13"/>
      <c r="V329" s="13"/>
      <c r="W329" s="13"/>
      <c r="X329" s="13"/>
      <c r="Y329" s="13"/>
      <c r="Z329" s="13"/>
    </row>
    <row r="330" spans="1:26" ht="15">
      <c r="A330" s="11"/>
      <c r="B330" s="15"/>
      <c r="C330" s="11"/>
      <c r="D330" s="11"/>
      <c r="E330" s="15"/>
      <c r="F330" s="8"/>
      <c r="G330" s="8"/>
      <c r="H330" s="8"/>
      <c r="I330" s="8"/>
      <c r="J330" s="8"/>
      <c r="K330" s="8"/>
      <c r="L330" s="8"/>
      <c r="M330" s="15"/>
      <c r="N330" s="15"/>
      <c r="O330" s="13"/>
      <c r="P330" s="13"/>
      <c r="Q330" s="13"/>
      <c r="R330" s="13"/>
      <c r="S330" s="14"/>
      <c r="T330" s="13"/>
      <c r="U330" s="13"/>
      <c r="V330" s="13"/>
      <c r="W330" s="13"/>
      <c r="X330" s="13"/>
      <c r="Y330" s="13"/>
      <c r="Z330" s="13"/>
    </row>
    <row r="331" spans="1:26" ht="15">
      <c r="A331" s="11"/>
      <c r="B331" s="15"/>
      <c r="C331" s="11"/>
      <c r="D331" s="11"/>
      <c r="E331" s="15"/>
      <c r="F331" s="8"/>
      <c r="G331" s="8"/>
      <c r="H331" s="8"/>
      <c r="I331" s="8"/>
      <c r="J331" s="8"/>
      <c r="K331" s="8"/>
      <c r="L331" s="8"/>
      <c r="M331" s="15"/>
      <c r="N331" s="15"/>
      <c r="O331" s="13"/>
      <c r="P331" s="13"/>
      <c r="Q331" s="13"/>
      <c r="R331" s="13"/>
      <c r="S331" s="14"/>
      <c r="T331" s="13"/>
      <c r="U331" s="13"/>
      <c r="V331" s="13"/>
      <c r="W331" s="13"/>
      <c r="X331" s="13"/>
      <c r="Y331" s="13"/>
      <c r="Z331" s="13"/>
    </row>
    <row r="332" spans="1:26" ht="15">
      <c r="A332" s="11"/>
      <c r="B332" s="15"/>
      <c r="C332" s="11"/>
      <c r="D332" s="11"/>
      <c r="E332" s="15"/>
      <c r="F332" s="8"/>
      <c r="G332" s="8"/>
      <c r="H332" s="8"/>
      <c r="I332" s="8"/>
      <c r="J332" s="8"/>
      <c r="K332" s="8"/>
      <c r="L332" s="8"/>
      <c r="M332" s="15"/>
      <c r="N332" s="15"/>
      <c r="O332" s="13"/>
      <c r="P332" s="13"/>
      <c r="Q332" s="13"/>
      <c r="R332" s="13"/>
      <c r="S332" s="14"/>
      <c r="T332" s="13"/>
      <c r="U332" s="13"/>
      <c r="V332" s="13"/>
      <c r="W332" s="13"/>
      <c r="X332" s="13"/>
      <c r="Y332" s="13"/>
      <c r="Z332" s="13"/>
    </row>
    <row r="333" spans="1:26" ht="15">
      <c r="A333" s="11"/>
      <c r="B333" s="15"/>
      <c r="C333" s="11"/>
      <c r="D333" s="11"/>
      <c r="E333" s="15"/>
      <c r="F333" s="8"/>
      <c r="G333" s="8"/>
      <c r="H333" s="8"/>
      <c r="I333" s="8"/>
      <c r="J333" s="8"/>
      <c r="K333" s="8"/>
      <c r="L333" s="8"/>
      <c r="M333" s="15"/>
      <c r="N333" s="15"/>
      <c r="O333" s="13"/>
      <c r="P333" s="13"/>
      <c r="Q333" s="13"/>
      <c r="R333" s="13"/>
      <c r="S333" s="14"/>
      <c r="T333" s="13"/>
      <c r="U333" s="13"/>
      <c r="V333" s="13"/>
      <c r="W333" s="13"/>
      <c r="X333" s="13"/>
      <c r="Y333" s="13"/>
      <c r="Z333" s="13"/>
    </row>
    <row r="334" spans="1:26" ht="15">
      <c r="A334" s="11"/>
      <c r="B334" s="15"/>
      <c r="C334" s="11"/>
      <c r="D334" s="11"/>
      <c r="E334" s="15"/>
      <c r="F334" s="8"/>
      <c r="G334" s="8"/>
      <c r="H334" s="8"/>
      <c r="I334" s="8"/>
      <c r="J334" s="8"/>
      <c r="K334" s="8"/>
      <c r="L334" s="8"/>
      <c r="M334" s="15"/>
      <c r="N334" s="15"/>
      <c r="O334" s="13"/>
      <c r="P334" s="13"/>
      <c r="Q334" s="13"/>
      <c r="R334" s="13"/>
      <c r="S334" s="14"/>
      <c r="T334" s="13"/>
      <c r="U334" s="13"/>
      <c r="V334" s="13"/>
      <c r="W334" s="13"/>
      <c r="X334" s="13"/>
      <c r="Y334" s="13"/>
      <c r="Z334" s="13"/>
    </row>
    <row r="335" spans="1:26" ht="15">
      <c r="A335" s="11"/>
      <c r="B335" s="15"/>
      <c r="C335" s="11"/>
      <c r="D335" s="11"/>
      <c r="E335" s="15"/>
      <c r="F335" s="8"/>
      <c r="G335" s="8"/>
      <c r="H335" s="8"/>
      <c r="I335" s="8"/>
      <c r="J335" s="8"/>
      <c r="K335" s="8"/>
      <c r="L335" s="8"/>
      <c r="M335" s="15"/>
      <c r="N335" s="15"/>
      <c r="O335" s="13"/>
      <c r="P335" s="13"/>
      <c r="Q335" s="13"/>
      <c r="R335" s="13"/>
      <c r="S335" s="14"/>
      <c r="T335" s="13"/>
      <c r="U335" s="13"/>
      <c r="V335" s="13"/>
      <c r="W335" s="13"/>
      <c r="X335" s="13"/>
      <c r="Y335" s="13"/>
      <c r="Z335" s="13"/>
    </row>
    <row r="336" spans="1:26" ht="15">
      <c r="A336" s="11"/>
      <c r="B336" s="15"/>
      <c r="C336" s="11"/>
      <c r="D336" s="11"/>
      <c r="E336" s="15"/>
      <c r="F336" s="8"/>
      <c r="G336" s="8"/>
      <c r="H336" s="8"/>
      <c r="I336" s="8"/>
      <c r="J336" s="8"/>
      <c r="K336" s="8"/>
      <c r="L336" s="8"/>
      <c r="M336" s="15"/>
      <c r="N336" s="15"/>
      <c r="O336" s="13"/>
      <c r="P336" s="13"/>
      <c r="Q336" s="13"/>
      <c r="R336" s="13"/>
      <c r="S336" s="14"/>
      <c r="T336" s="13"/>
      <c r="U336" s="13"/>
      <c r="V336" s="13"/>
      <c r="W336" s="13"/>
      <c r="X336" s="13"/>
      <c r="Y336" s="13"/>
      <c r="Z336" s="13"/>
    </row>
    <row r="337" spans="1:26" ht="15">
      <c r="A337" s="11"/>
      <c r="B337" s="15"/>
      <c r="C337" s="11"/>
      <c r="D337" s="11"/>
      <c r="E337" s="15"/>
      <c r="F337" s="8"/>
      <c r="G337" s="8"/>
      <c r="H337" s="8"/>
      <c r="I337" s="8"/>
      <c r="J337" s="8"/>
      <c r="K337" s="8"/>
      <c r="L337" s="8"/>
      <c r="M337" s="15"/>
      <c r="N337" s="15"/>
      <c r="O337" s="13"/>
      <c r="P337" s="13"/>
      <c r="Q337" s="13"/>
      <c r="R337" s="13"/>
      <c r="S337" s="14"/>
      <c r="T337" s="13"/>
      <c r="U337" s="13"/>
      <c r="V337" s="13"/>
      <c r="W337" s="13"/>
      <c r="X337" s="13"/>
      <c r="Y337" s="13"/>
      <c r="Z337" s="13"/>
    </row>
    <row r="338" spans="1:26" ht="15">
      <c r="A338" s="11"/>
      <c r="B338" s="15"/>
      <c r="C338" s="11"/>
      <c r="D338" s="11"/>
      <c r="E338" s="15"/>
      <c r="F338" s="8"/>
      <c r="G338" s="8"/>
      <c r="H338" s="8"/>
      <c r="I338" s="8"/>
      <c r="J338" s="8"/>
      <c r="K338" s="8"/>
      <c r="L338" s="8"/>
      <c r="M338" s="15"/>
      <c r="N338" s="15"/>
      <c r="O338" s="13"/>
      <c r="P338" s="13"/>
      <c r="Q338" s="13"/>
      <c r="R338" s="13"/>
      <c r="S338" s="14"/>
      <c r="T338" s="13"/>
      <c r="U338" s="13"/>
      <c r="V338" s="13"/>
      <c r="W338" s="13"/>
      <c r="X338" s="13"/>
      <c r="Y338" s="13"/>
      <c r="Z338" s="13"/>
    </row>
    <row r="339" spans="1:26" ht="15">
      <c r="A339" s="11"/>
      <c r="B339" s="15"/>
      <c r="C339" s="11"/>
      <c r="D339" s="11"/>
      <c r="E339" s="15"/>
      <c r="F339" s="8"/>
      <c r="G339" s="8"/>
      <c r="H339" s="8"/>
      <c r="I339" s="8"/>
      <c r="J339" s="8"/>
      <c r="K339" s="8"/>
      <c r="L339" s="8"/>
      <c r="M339" s="15"/>
      <c r="N339" s="15"/>
      <c r="O339" s="13"/>
      <c r="P339" s="13"/>
      <c r="Q339" s="13"/>
      <c r="R339" s="13"/>
      <c r="S339" s="14"/>
      <c r="T339" s="13"/>
      <c r="U339" s="13"/>
      <c r="V339" s="13"/>
      <c r="W339" s="13"/>
      <c r="X339" s="13"/>
      <c r="Y339" s="13"/>
      <c r="Z339" s="13"/>
    </row>
    <row r="340" spans="1:26" ht="15">
      <c r="A340" s="11"/>
      <c r="B340" s="15"/>
      <c r="C340" s="11"/>
      <c r="D340" s="11"/>
      <c r="E340" s="15"/>
      <c r="F340" s="8"/>
      <c r="G340" s="8"/>
      <c r="H340" s="8"/>
      <c r="I340" s="8"/>
      <c r="J340" s="8"/>
      <c r="K340" s="8"/>
      <c r="L340" s="8"/>
      <c r="M340" s="15"/>
      <c r="N340" s="15"/>
      <c r="O340" s="13"/>
      <c r="P340" s="13"/>
      <c r="Q340" s="13"/>
      <c r="R340" s="13"/>
      <c r="S340" s="14"/>
      <c r="T340" s="13"/>
      <c r="U340" s="13"/>
      <c r="V340" s="13"/>
      <c r="W340" s="13"/>
      <c r="X340" s="13"/>
      <c r="Y340" s="13"/>
      <c r="Z340" s="13"/>
    </row>
    <row r="341" spans="1:26" ht="15">
      <c r="A341" s="11"/>
      <c r="B341" s="15"/>
      <c r="C341" s="11"/>
      <c r="D341" s="11"/>
      <c r="E341" s="15"/>
      <c r="F341" s="8"/>
      <c r="G341" s="8"/>
      <c r="H341" s="8"/>
      <c r="I341" s="8"/>
      <c r="J341" s="8"/>
      <c r="K341" s="8"/>
      <c r="L341" s="8"/>
      <c r="M341" s="15"/>
      <c r="N341" s="15"/>
      <c r="O341" s="13"/>
      <c r="P341" s="13"/>
      <c r="Q341" s="13"/>
      <c r="R341" s="13"/>
      <c r="S341" s="14"/>
      <c r="T341" s="13"/>
      <c r="U341" s="13"/>
      <c r="V341" s="13"/>
      <c r="W341" s="13"/>
      <c r="X341" s="13"/>
      <c r="Y341" s="13"/>
      <c r="Z341" s="13"/>
    </row>
    <row r="342" spans="1:26" ht="15">
      <c r="A342" s="11"/>
      <c r="B342" s="15"/>
      <c r="C342" s="11"/>
      <c r="D342" s="11"/>
      <c r="E342" s="15"/>
      <c r="F342" s="8"/>
      <c r="G342" s="8"/>
      <c r="H342" s="8"/>
      <c r="I342" s="8"/>
      <c r="J342" s="8"/>
      <c r="K342" s="8"/>
      <c r="L342" s="8"/>
      <c r="M342" s="15"/>
      <c r="N342" s="15"/>
      <c r="O342" s="13"/>
      <c r="P342" s="13"/>
      <c r="Q342" s="13"/>
      <c r="R342" s="13"/>
      <c r="S342" s="14"/>
      <c r="T342" s="13"/>
      <c r="U342" s="13"/>
      <c r="V342" s="13"/>
      <c r="W342" s="13"/>
      <c r="X342" s="13"/>
      <c r="Y342" s="13"/>
      <c r="Z342" s="13"/>
    </row>
    <row r="343" spans="1:26" ht="15">
      <c r="A343" s="11"/>
      <c r="B343" s="15"/>
      <c r="C343" s="11"/>
      <c r="D343" s="11"/>
      <c r="E343" s="15"/>
      <c r="F343" s="8"/>
      <c r="G343" s="8"/>
      <c r="H343" s="8"/>
      <c r="I343" s="8"/>
      <c r="J343" s="8"/>
      <c r="K343" s="8"/>
      <c r="L343" s="8"/>
      <c r="M343" s="15"/>
      <c r="N343" s="15"/>
      <c r="O343" s="13"/>
      <c r="P343" s="13"/>
      <c r="Q343" s="13"/>
      <c r="R343" s="13"/>
      <c r="S343" s="14"/>
      <c r="T343" s="13"/>
      <c r="U343" s="13"/>
      <c r="V343" s="13"/>
      <c r="W343" s="13"/>
      <c r="X343" s="13"/>
      <c r="Y343" s="13"/>
      <c r="Z343" s="13"/>
    </row>
    <row r="344" spans="1:26" ht="15">
      <c r="A344" s="11"/>
      <c r="B344" s="15"/>
      <c r="C344" s="11"/>
      <c r="D344" s="11"/>
      <c r="E344" s="15"/>
      <c r="F344" s="8"/>
      <c r="G344" s="8"/>
      <c r="H344" s="8"/>
      <c r="I344" s="8"/>
      <c r="J344" s="8"/>
      <c r="K344" s="8"/>
      <c r="L344" s="8"/>
      <c r="M344" s="15"/>
      <c r="N344" s="15"/>
      <c r="O344" s="13"/>
      <c r="P344" s="13"/>
      <c r="Q344" s="13"/>
      <c r="R344" s="13"/>
      <c r="S344" s="14"/>
      <c r="T344" s="13"/>
      <c r="U344" s="13"/>
      <c r="V344" s="13"/>
      <c r="W344" s="13"/>
      <c r="X344" s="13"/>
      <c r="Y344" s="13"/>
      <c r="Z344" s="13"/>
    </row>
    <row r="345" spans="1:26" ht="15">
      <c r="A345" s="11"/>
      <c r="B345" s="15"/>
      <c r="C345" s="11"/>
      <c r="D345" s="11"/>
      <c r="E345" s="15"/>
      <c r="F345" s="8"/>
      <c r="G345" s="8"/>
      <c r="H345" s="8"/>
      <c r="I345" s="8"/>
      <c r="J345" s="8"/>
      <c r="K345" s="8"/>
      <c r="L345" s="8"/>
      <c r="M345" s="15"/>
      <c r="N345" s="15"/>
      <c r="O345" s="13"/>
      <c r="P345" s="13"/>
      <c r="Q345" s="13"/>
      <c r="R345" s="13"/>
      <c r="S345" s="14"/>
      <c r="T345" s="13"/>
      <c r="U345" s="13"/>
      <c r="V345" s="13"/>
      <c r="W345" s="13"/>
      <c r="X345" s="13"/>
      <c r="Y345" s="13"/>
      <c r="Z345" s="13"/>
    </row>
    <row r="346" spans="1:26" ht="15">
      <c r="A346" s="11"/>
      <c r="B346" s="15"/>
      <c r="C346" s="11"/>
      <c r="D346" s="11"/>
      <c r="E346" s="15"/>
      <c r="F346" s="8"/>
      <c r="G346" s="8"/>
      <c r="H346" s="8"/>
      <c r="I346" s="8"/>
      <c r="J346" s="8"/>
      <c r="K346" s="8"/>
      <c r="L346" s="8"/>
      <c r="M346" s="15"/>
      <c r="N346" s="15"/>
      <c r="O346" s="13"/>
      <c r="P346" s="13"/>
      <c r="Q346" s="13"/>
      <c r="R346" s="13"/>
      <c r="S346" s="14"/>
      <c r="T346" s="13"/>
      <c r="U346" s="13"/>
      <c r="V346" s="13"/>
      <c r="W346" s="13"/>
      <c r="X346" s="13"/>
      <c r="Y346" s="13"/>
      <c r="Z346" s="13"/>
    </row>
    <row r="347" spans="1:26" ht="15">
      <c r="A347" s="11"/>
      <c r="B347" s="15"/>
      <c r="C347" s="11"/>
      <c r="D347" s="11"/>
      <c r="E347" s="15"/>
      <c r="F347" s="8"/>
      <c r="G347" s="8"/>
      <c r="H347" s="8"/>
      <c r="I347" s="8"/>
      <c r="J347" s="8"/>
      <c r="K347" s="8"/>
      <c r="L347" s="8"/>
      <c r="M347" s="15"/>
      <c r="N347" s="15"/>
      <c r="O347" s="13"/>
      <c r="P347" s="13"/>
      <c r="Q347" s="13"/>
      <c r="R347" s="13"/>
      <c r="S347" s="14"/>
      <c r="T347" s="13"/>
      <c r="U347" s="13"/>
      <c r="V347" s="13"/>
      <c r="W347" s="13"/>
      <c r="X347" s="13"/>
      <c r="Y347" s="13"/>
      <c r="Z347" s="13"/>
    </row>
    <row r="348" spans="1:26" ht="15">
      <c r="A348" s="11"/>
      <c r="B348" s="15"/>
      <c r="C348" s="11"/>
      <c r="D348" s="11"/>
      <c r="E348" s="15"/>
      <c r="F348" s="8"/>
      <c r="G348" s="8"/>
      <c r="H348" s="8"/>
      <c r="I348" s="8"/>
      <c r="J348" s="8"/>
      <c r="K348" s="8"/>
      <c r="L348" s="8"/>
      <c r="M348" s="15"/>
      <c r="N348" s="15"/>
      <c r="O348" s="13"/>
      <c r="P348" s="13"/>
      <c r="Q348" s="13"/>
      <c r="R348" s="13"/>
      <c r="S348" s="14"/>
      <c r="T348" s="13"/>
      <c r="U348" s="13"/>
      <c r="V348" s="13"/>
      <c r="W348" s="13"/>
      <c r="X348" s="13"/>
      <c r="Y348" s="13"/>
      <c r="Z348" s="13"/>
    </row>
    <row r="349" spans="1:26" ht="15">
      <c r="A349" s="11"/>
      <c r="B349" s="15"/>
      <c r="C349" s="11"/>
      <c r="D349" s="11"/>
      <c r="E349" s="15"/>
      <c r="F349" s="8"/>
      <c r="G349" s="8"/>
      <c r="H349" s="8"/>
      <c r="I349" s="8"/>
      <c r="J349" s="8"/>
      <c r="K349" s="8"/>
      <c r="L349" s="8"/>
      <c r="M349" s="15"/>
      <c r="N349" s="15"/>
      <c r="O349" s="13"/>
      <c r="P349" s="13"/>
      <c r="Q349" s="13"/>
      <c r="R349" s="13"/>
      <c r="S349" s="14"/>
      <c r="T349" s="13"/>
      <c r="U349" s="13"/>
      <c r="V349" s="13"/>
      <c r="W349" s="13"/>
      <c r="X349" s="13"/>
      <c r="Y349" s="13"/>
      <c r="Z349" s="13"/>
    </row>
    <row r="350" spans="1:26" ht="15">
      <c r="A350" s="11"/>
      <c r="B350" s="15"/>
      <c r="C350" s="11"/>
      <c r="D350" s="11"/>
      <c r="E350" s="15"/>
      <c r="F350" s="8"/>
      <c r="G350" s="8"/>
      <c r="H350" s="8"/>
      <c r="I350" s="8"/>
      <c r="J350" s="8"/>
      <c r="K350" s="8"/>
      <c r="L350" s="8"/>
      <c r="M350" s="15"/>
      <c r="N350" s="15"/>
      <c r="O350" s="13"/>
      <c r="P350" s="13"/>
      <c r="Q350" s="13"/>
      <c r="R350" s="13"/>
      <c r="S350" s="14"/>
      <c r="T350" s="13"/>
      <c r="U350" s="13"/>
      <c r="V350" s="13"/>
      <c r="W350" s="13"/>
      <c r="X350" s="13"/>
      <c r="Y350" s="13"/>
      <c r="Z350" s="13"/>
    </row>
    <row r="351" spans="1:26" ht="15">
      <c r="A351" s="11"/>
      <c r="B351" s="15"/>
      <c r="C351" s="11"/>
      <c r="D351" s="11"/>
      <c r="E351" s="15"/>
      <c r="F351" s="8"/>
      <c r="G351" s="8"/>
      <c r="H351" s="8"/>
      <c r="I351" s="8"/>
      <c r="J351" s="8"/>
      <c r="K351" s="8"/>
      <c r="L351" s="8"/>
      <c r="M351" s="15"/>
      <c r="N351" s="15"/>
      <c r="O351" s="13"/>
      <c r="P351" s="13"/>
      <c r="Q351" s="13"/>
      <c r="R351" s="13"/>
      <c r="S351" s="14"/>
      <c r="T351" s="13"/>
      <c r="U351" s="13"/>
      <c r="V351" s="13"/>
      <c r="W351" s="13"/>
      <c r="X351" s="13"/>
      <c r="Y351" s="13"/>
      <c r="Z351" s="13"/>
    </row>
    <row r="352" spans="1:26" ht="15">
      <c r="A352" s="11"/>
      <c r="B352" s="15"/>
      <c r="C352" s="11"/>
      <c r="D352" s="11"/>
      <c r="E352" s="15"/>
      <c r="F352" s="8"/>
      <c r="G352" s="8"/>
      <c r="H352" s="8"/>
      <c r="I352" s="8"/>
      <c r="J352" s="8"/>
      <c r="K352" s="8"/>
      <c r="L352" s="8"/>
      <c r="M352" s="15"/>
      <c r="N352" s="15"/>
      <c r="O352" s="13"/>
      <c r="P352" s="13"/>
      <c r="Q352" s="13"/>
      <c r="R352" s="13"/>
      <c r="S352" s="14"/>
      <c r="T352" s="13"/>
      <c r="U352" s="13"/>
      <c r="V352" s="13"/>
      <c r="W352" s="13"/>
      <c r="X352" s="13"/>
      <c r="Y352" s="13"/>
      <c r="Z352" s="13"/>
    </row>
    <row r="353" spans="1:26" ht="15">
      <c r="A353" s="11"/>
      <c r="B353" s="15"/>
      <c r="C353" s="11"/>
      <c r="D353" s="11"/>
      <c r="E353" s="15"/>
      <c r="F353" s="8"/>
      <c r="G353" s="8"/>
      <c r="H353" s="8"/>
      <c r="I353" s="8"/>
      <c r="J353" s="8"/>
      <c r="K353" s="8"/>
      <c r="L353" s="8"/>
      <c r="M353" s="15"/>
      <c r="N353" s="15"/>
      <c r="O353" s="13"/>
      <c r="P353" s="13"/>
      <c r="Q353" s="13"/>
      <c r="R353" s="13"/>
      <c r="S353" s="14"/>
      <c r="T353" s="13"/>
      <c r="U353" s="13"/>
      <c r="V353" s="13"/>
      <c r="W353" s="13"/>
      <c r="X353" s="13"/>
      <c r="Y353" s="13"/>
      <c r="Z353" s="13"/>
    </row>
    <row r="354" spans="1:26" ht="15">
      <c r="A354" s="11"/>
      <c r="B354" s="15"/>
      <c r="C354" s="11"/>
      <c r="D354" s="11"/>
      <c r="E354" s="15"/>
      <c r="F354" s="8"/>
      <c r="G354" s="8"/>
      <c r="H354" s="8"/>
      <c r="I354" s="8"/>
      <c r="J354" s="8"/>
      <c r="K354" s="8"/>
      <c r="L354" s="8"/>
      <c r="M354" s="15"/>
      <c r="N354" s="15"/>
      <c r="O354" s="13"/>
      <c r="P354" s="13"/>
      <c r="Q354" s="13"/>
      <c r="R354" s="13"/>
      <c r="S354" s="14"/>
      <c r="T354" s="13"/>
      <c r="U354" s="13"/>
      <c r="V354" s="13"/>
      <c r="W354" s="13"/>
      <c r="X354" s="13"/>
      <c r="Y354" s="13"/>
      <c r="Z354" s="13"/>
    </row>
    <row r="355" spans="1:26" ht="15">
      <c r="A355" s="11"/>
      <c r="B355" s="15"/>
      <c r="C355" s="11"/>
      <c r="D355" s="11"/>
      <c r="E355" s="15"/>
      <c r="F355" s="8"/>
      <c r="G355" s="8"/>
      <c r="H355" s="8"/>
      <c r="I355" s="8"/>
      <c r="J355" s="8"/>
      <c r="K355" s="8"/>
      <c r="L355" s="8"/>
      <c r="M355" s="15"/>
      <c r="N355" s="15"/>
      <c r="O355" s="13"/>
      <c r="P355" s="13"/>
      <c r="Q355" s="13"/>
      <c r="R355" s="13"/>
      <c r="S355" s="14"/>
      <c r="T355" s="13"/>
      <c r="U355" s="13"/>
      <c r="V355" s="13"/>
      <c r="W355" s="13"/>
      <c r="X355" s="13"/>
      <c r="Y355" s="13"/>
      <c r="Z355" s="13"/>
    </row>
    <row r="356" spans="1:26" ht="15">
      <c r="A356" s="11"/>
      <c r="B356" s="15"/>
      <c r="C356" s="11"/>
      <c r="D356" s="11"/>
      <c r="E356" s="15"/>
      <c r="F356" s="8"/>
      <c r="G356" s="8"/>
      <c r="H356" s="8"/>
      <c r="I356" s="8"/>
      <c r="J356" s="8"/>
      <c r="K356" s="8"/>
      <c r="L356" s="8"/>
      <c r="M356" s="15"/>
      <c r="N356" s="15"/>
      <c r="O356" s="13"/>
      <c r="P356" s="13"/>
      <c r="Q356" s="13"/>
      <c r="R356" s="13"/>
      <c r="S356" s="14"/>
      <c r="T356" s="13"/>
      <c r="U356" s="13"/>
      <c r="V356" s="13"/>
      <c r="W356" s="13"/>
      <c r="X356" s="13"/>
      <c r="Y356" s="13"/>
      <c r="Z356" s="13"/>
    </row>
    <row r="357" spans="1:26" ht="15">
      <c r="A357" s="11"/>
      <c r="B357" s="15"/>
      <c r="C357" s="11"/>
      <c r="D357" s="11"/>
      <c r="E357" s="15"/>
      <c r="F357" s="8"/>
      <c r="G357" s="8"/>
      <c r="H357" s="8"/>
      <c r="I357" s="8"/>
      <c r="J357" s="8"/>
      <c r="K357" s="8"/>
      <c r="L357" s="8"/>
      <c r="M357" s="15"/>
      <c r="N357" s="15"/>
      <c r="O357" s="13"/>
      <c r="P357" s="13"/>
      <c r="Q357" s="13"/>
      <c r="R357" s="13"/>
      <c r="S357" s="14"/>
      <c r="T357" s="13"/>
      <c r="U357" s="13"/>
      <c r="V357" s="13"/>
      <c r="W357" s="13"/>
      <c r="X357" s="13"/>
      <c r="Y357" s="13"/>
      <c r="Z357" s="13"/>
    </row>
    <row r="358" spans="1:26" ht="15">
      <c r="A358" s="11"/>
      <c r="B358" s="15"/>
      <c r="C358" s="11"/>
      <c r="D358" s="11"/>
      <c r="E358" s="15"/>
      <c r="F358" s="8"/>
      <c r="G358" s="8"/>
      <c r="H358" s="8"/>
      <c r="I358" s="8"/>
      <c r="J358" s="8"/>
      <c r="K358" s="8"/>
      <c r="L358" s="8"/>
      <c r="M358" s="15"/>
      <c r="N358" s="15"/>
      <c r="O358" s="13"/>
      <c r="P358" s="13"/>
      <c r="Q358" s="13"/>
      <c r="R358" s="13"/>
      <c r="S358" s="14"/>
      <c r="T358" s="13"/>
      <c r="U358" s="13"/>
      <c r="V358" s="13"/>
      <c r="W358" s="13"/>
      <c r="X358" s="13"/>
      <c r="Y358" s="13"/>
      <c r="Z358" s="13"/>
    </row>
    <row r="359" spans="1:26" ht="15">
      <c r="A359" s="11"/>
      <c r="B359" s="15"/>
      <c r="C359" s="11"/>
      <c r="D359" s="11"/>
      <c r="E359" s="15"/>
      <c r="F359" s="8"/>
      <c r="G359" s="8"/>
      <c r="H359" s="8"/>
      <c r="I359" s="8"/>
      <c r="J359" s="8"/>
      <c r="K359" s="8"/>
      <c r="L359" s="8"/>
      <c r="M359" s="15"/>
      <c r="N359" s="15"/>
      <c r="O359" s="13"/>
      <c r="P359" s="13"/>
      <c r="Q359" s="13"/>
      <c r="R359" s="13"/>
      <c r="S359" s="14"/>
      <c r="T359" s="13"/>
      <c r="U359" s="13"/>
      <c r="V359" s="13"/>
      <c r="W359" s="13"/>
      <c r="X359" s="13"/>
      <c r="Y359" s="13"/>
      <c r="Z359" s="13"/>
    </row>
    <row r="360" spans="1:26" ht="15">
      <c r="A360" s="11"/>
      <c r="B360" s="15"/>
      <c r="C360" s="11"/>
      <c r="D360" s="11"/>
      <c r="E360" s="15"/>
      <c r="F360" s="8"/>
      <c r="G360" s="8"/>
      <c r="H360" s="8"/>
      <c r="I360" s="8"/>
      <c r="J360" s="8"/>
      <c r="K360" s="8"/>
      <c r="L360" s="8"/>
      <c r="M360" s="15"/>
      <c r="N360" s="15"/>
      <c r="O360" s="13"/>
      <c r="P360" s="13"/>
      <c r="Q360" s="13"/>
      <c r="R360" s="13"/>
      <c r="S360" s="14"/>
      <c r="T360" s="13"/>
      <c r="U360" s="13"/>
      <c r="V360" s="13"/>
      <c r="W360" s="13"/>
      <c r="X360" s="13"/>
      <c r="Y360" s="13"/>
      <c r="Z360" s="13"/>
    </row>
    <row r="361" spans="1:26" ht="15">
      <c r="A361" s="11"/>
      <c r="B361" s="15"/>
      <c r="C361" s="11"/>
      <c r="D361" s="11"/>
      <c r="E361" s="15"/>
      <c r="F361" s="8"/>
      <c r="G361" s="8"/>
      <c r="H361" s="8"/>
      <c r="I361" s="8"/>
      <c r="J361" s="8"/>
      <c r="K361" s="8"/>
      <c r="L361" s="8"/>
      <c r="M361" s="15"/>
      <c r="N361" s="15"/>
      <c r="O361" s="13"/>
      <c r="P361" s="13"/>
      <c r="Q361" s="13"/>
      <c r="R361" s="13"/>
      <c r="S361" s="14"/>
      <c r="T361" s="13"/>
      <c r="U361" s="13"/>
      <c r="V361" s="13"/>
      <c r="W361" s="13"/>
      <c r="X361" s="13"/>
      <c r="Y361" s="13"/>
      <c r="Z361" s="13"/>
    </row>
    <row r="362" spans="1:26" ht="15">
      <c r="A362" s="11"/>
      <c r="B362" s="15"/>
      <c r="C362" s="11"/>
      <c r="D362" s="11"/>
      <c r="E362" s="15"/>
      <c r="F362" s="8"/>
      <c r="G362" s="8"/>
      <c r="H362" s="8"/>
      <c r="I362" s="8"/>
      <c r="J362" s="8"/>
      <c r="K362" s="8"/>
      <c r="L362" s="8"/>
      <c r="M362" s="15"/>
      <c r="N362" s="15"/>
      <c r="O362" s="13"/>
      <c r="P362" s="13"/>
      <c r="Q362" s="13"/>
      <c r="R362" s="13"/>
      <c r="S362" s="14"/>
      <c r="T362" s="13"/>
      <c r="U362" s="13"/>
      <c r="V362" s="13"/>
      <c r="W362" s="13"/>
      <c r="X362" s="13"/>
      <c r="Y362" s="13"/>
      <c r="Z362" s="13"/>
    </row>
    <row r="363" spans="1:26" ht="15">
      <c r="A363" s="11"/>
      <c r="B363" s="15"/>
      <c r="C363" s="11"/>
      <c r="D363" s="11"/>
      <c r="E363" s="15"/>
      <c r="F363" s="8"/>
      <c r="G363" s="8"/>
      <c r="H363" s="8"/>
      <c r="I363" s="8"/>
      <c r="J363" s="8"/>
      <c r="K363" s="8"/>
      <c r="L363" s="8"/>
      <c r="M363" s="15"/>
      <c r="N363" s="15"/>
      <c r="O363" s="13"/>
      <c r="P363" s="13"/>
      <c r="Q363" s="13"/>
      <c r="R363" s="13"/>
      <c r="S363" s="14"/>
      <c r="T363" s="13"/>
      <c r="U363" s="13"/>
      <c r="V363" s="13"/>
      <c r="W363" s="13"/>
      <c r="X363" s="13"/>
      <c r="Y363" s="13"/>
      <c r="Z363" s="13"/>
    </row>
    <row r="364" spans="1:26" ht="15">
      <c r="A364" s="11"/>
      <c r="B364" s="15"/>
      <c r="C364" s="11"/>
      <c r="D364" s="11"/>
      <c r="E364" s="15"/>
      <c r="F364" s="8"/>
      <c r="G364" s="8"/>
      <c r="H364" s="8"/>
      <c r="I364" s="8"/>
      <c r="J364" s="8"/>
      <c r="K364" s="8"/>
      <c r="L364" s="8"/>
      <c r="M364" s="15"/>
      <c r="N364" s="15"/>
      <c r="O364" s="13"/>
      <c r="P364" s="13"/>
      <c r="Q364" s="13"/>
      <c r="R364" s="13"/>
      <c r="S364" s="14"/>
      <c r="T364" s="13"/>
      <c r="U364" s="13"/>
      <c r="V364" s="13"/>
      <c r="W364" s="13"/>
      <c r="X364" s="13"/>
      <c r="Y364" s="13"/>
      <c r="Z364" s="13"/>
    </row>
    <row r="365" spans="1:26" ht="15">
      <c r="A365" s="11"/>
      <c r="B365" s="15"/>
      <c r="C365" s="11"/>
      <c r="D365" s="11"/>
      <c r="E365" s="15"/>
      <c r="F365" s="8"/>
      <c r="G365" s="8"/>
      <c r="H365" s="8"/>
      <c r="I365" s="8"/>
      <c r="J365" s="8"/>
      <c r="K365" s="8"/>
      <c r="L365" s="8"/>
      <c r="M365" s="15"/>
      <c r="N365" s="15"/>
      <c r="O365" s="13"/>
      <c r="P365" s="13"/>
      <c r="Q365" s="13"/>
      <c r="R365" s="13"/>
      <c r="S365" s="14"/>
      <c r="T365" s="13"/>
      <c r="U365" s="13"/>
      <c r="V365" s="13"/>
      <c r="W365" s="13"/>
      <c r="X365" s="13"/>
      <c r="Y365" s="13"/>
      <c r="Z365" s="13"/>
    </row>
    <row r="366" spans="1:26" ht="15">
      <c r="A366" s="11"/>
      <c r="B366" s="15"/>
      <c r="C366" s="11"/>
      <c r="D366" s="11"/>
      <c r="E366" s="15"/>
      <c r="F366" s="8"/>
      <c r="G366" s="8"/>
      <c r="H366" s="8"/>
      <c r="I366" s="8"/>
      <c r="J366" s="8"/>
      <c r="K366" s="8"/>
      <c r="L366" s="8"/>
      <c r="M366" s="15"/>
      <c r="N366" s="15"/>
      <c r="O366" s="13"/>
      <c r="P366" s="13"/>
      <c r="Q366" s="13"/>
      <c r="R366" s="13"/>
      <c r="S366" s="14"/>
      <c r="T366" s="13"/>
      <c r="U366" s="13"/>
      <c r="V366" s="13"/>
      <c r="W366" s="13"/>
      <c r="X366" s="13"/>
      <c r="Y366" s="13"/>
      <c r="Z366" s="13"/>
    </row>
    <row r="367" spans="1:26" ht="15">
      <c r="A367" s="11"/>
      <c r="B367" s="15"/>
      <c r="C367" s="11"/>
      <c r="D367" s="11"/>
      <c r="E367" s="15"/>
      <c r="F367" s="8"/>
      <c r="G367" s="8"/>
      <c r="H367" s="8"/>
      <c r="I367" s="8"/>
      <c r="J367" s="8"/>
      <c r="K367" s="8"/>
      <c r="L367" s="8"/>
      <c r="M367" s="15"/>
      <c r="N367" s="15"/>
      <c r="O367" s="13"/>
      <c r="P367" s="13"/>
      <c r="Q367" s="13"/>
      <c r="R367" s="13"/>
      <c r="S367" s="14"/>
      <c r="T367" s="13"/>
      <c r="U367" s="13"/>
      <c r="V367" s="13"/>
      <c r="W367" s="13"/>
      <c r="X367" s="13"/>
      <c r="Y367" s="13"/>
      <c r="Z367" s="13"/>
    </row>
    <row r="368" spans="1:26" ht="15">
      <c r="A368" s="11"/>
      <c r="B368" s="15"/>
      <c r="C368" s="11"/>
      <c r="D368" s="11"/>
      <c r="E368" s="15"/>
      <c r="F368" s="8"/>
      <c r="G368" s="8"/>
      <c r="H368" s="8"/>
      <c r="I368" s="8"/>
      <c r="J368" s="8"/>
      <c r="K368" s="8"/>
      <c r="L368" s="8"/>
      <c r="M368" s="15"/>
      <c r="N368" s="15"/>
      <c r="O368" s="13"/>
      <c r="P368" s="13"/>
      <c r="Q368" s="13"/>
      <c r="R368" s="13"/>
      <c r="S368" s="14"/>
      <c r="T368" s="13"/>
      <c r="U368" s="13"/>
      <c r="V368" s="13"/>
      <c r="W368" s="13"/>
      <c r="X368" s="13"/>
      <c r="Y368" s="13"/>
      <c r="Z368" s="13"/>
    </row>
    <row r="369" spans="1:26" ht="15">
      <c r="A369" s="11"/>
      <c r="B369" s="15"/>
      <c r="C369" s="11"/>
      <c r="D369" s="11"/>
      <c r="E369" s="15"/>
      <c r="F369" s="8"/>
      <c r="G369" s="8"/>
      <c r="H369" s="8"/>
      <c r="I369" s="8"/>
      <c r="J369" s="8"/>
      <c r="K369" s="8"/>
      <c r="L369" s="8"/>
      <c r="M369" s="15"/>
      <c r="N369" s="15"/>
      <c r="O369" s="13"/>
      <c r="P369" s="13"/>
      <c r="Q369" s="13"/>
      <c r="R369" s="13"/>
      <c r="S369" s="14"/>
      <c r="T369" s="13"/>
      <c r="U369" s="13"/>
      <c r="V369" s="13"/>
      <c r="W369" s="13"/>
      <c r="X369" s="13"/>
      <c r="Y369" s="13"/>
      <c r="Z369" s="13"/>
    </row>
    <row r="370" spans="1:26" ht="15">
      <c r="A370" s="11"/>
      <c r="B370" s="15"/>
      <c r="C370" s="11"/>
      <c r="D370" s="11"/>
      <c r="E370" s="15"/>
      <c r="F370" s="8"/>
      <c r="G370" s="8"/>
      <c r="H370" s="8"/>
      <c r="I370" s="8"/>
      <c r="J370" s="8"/>
      <c r="K370" s="8"/>
      <c r="L370" s="8"/>
      <c r="M370" s="15"/>
      <c r="N370" s="15"/>
      <c r="O370" s="13"/>
      <c r="P370" s="13"/>
      <c r="Q370" s="13"/>
      <c r="R370" s="13"/>
      <c r="S370" s="14"/>
      <c r="T370" s="13"/>
      <c r="U370" s="13"/>
      <c r="V370" s="13"/>
      <c r="W370" s="13"/>
      <c r="X370" s="13"/>
      <c r="Y370" s="13"/>
      <c r="Z370" s="13"/>
    </row>
    <row r="371" spans="1:26" ht="15">
      <c r="A371" s="11"/>
      <c r="B371" s="15"/>
      <c r="C371" s="11"/>
      <c r="D371" s="11"/>
      <c r="E371" s="15"/>
      <c r="F371" s="8"/>
      <c r="G371" s="8"/>
      <c r="H371" s="8"/>
      <c r="I371" s="8"/>
      <c r="J371" s="8"/>
      <c r="K371" s="8"/>
      <c r="L371" s="8"/>
      <c r="M371" s="15"/>
      <c r="N371" s="15"/>
      <c r="O371" s="13"/>
      <c r="P371" s="13"/>
      <c r="Q371" s="13"/>
      <c r="R371" s="13"/>
      <c r="S371" s="14"/>
      <c r="T371" s="13"/>
      <c r="U371" s="13"/>
      <c r="V371" s="13"/>
      <c r="W371" s="13"/>
      <c r="X371" s="13"/>
      <c r="Y371" s="13"/>
      <c r="Z371" s="13"/>
    </row>
    <row r="372" spans="1:26" ht="15">
      <c r="A372" s="11"/>
      <c r="B372" s="15"/>
      <c r="C372" s="11"/>
      <c r="D372" s="11"/>
      <c r="E372" s="15"/>
      <c r="F372" s="8"/>
      <c r="G372" s="8"/>
      <c r="H372" s="8"/>
      <c r="I372" s="8"/>
      <c r="J372" s="8"/>
      <c r="K372" s="8"/>
      <c r="L372" s="8"/>
      <c r="M372" s="15"/>
      <c r="N372" s="15"/>
      <c r="O372" s="13"/>
      <c r="P372" s="13"/>
      <c r="Q372" s="13"/>
      <c r="R372" s="13"/>
      <c r="S372" s="14"/>
      <c r="T372" s="13"/>
      <c r="U372" s="13"/>
      <c r="V372" s="13"/>
      <c r="W372" s="13"/>
      <c r="X372" s="13"/>
      <c r="Y372" s="13"/>
      <c r="Z372" s="13"/>
    </row>
    <row r="373" spans="1:26" ht="15">
      <c r="A373" s="11"/>
      <c r="B373" s="15"/>
      <c r="C373" s="11"/>
      <c r="D373" s="11"/>
      <c r="E373" s="15"/>
      <c r="F373" s="8"/>
      <c r="G373" s="8"/>
      <c r="H373" s="8"/>
      <c r="I373" s="8"/>
      <c r="J373" s="8"/>
      <c r="K373" s="8"/>
      <c r="L373" s="8"/>
      <c r="M373" s="15"/>
      <c r="N373" s="15"/>
      <c r="O373" s="13"/>
      <c r="P373" s="13"/>
      <c r="Q373" s="13"/>
      <c r="R373" s="13"/>
      <c r="S373" s="14"/>
      <c r="T373" s="13"/>
      <c r="U373" s="13"/>
      <c r="V373" s="13"/>
      <c r="W373" s="13"/>
      <c r="X373" s="13"/>
      <c r="Y373" s="13"/>
      <c r="Z373" s="13"/>
    </row>
    <row r="374" spans="1:26" ht="15">
      <c r="A374" s="11"/>
      <c r="B374" s="15"/>
      <c r="C374" s="11"/>
      <c r="D374" s="11"/>
      <c r="E374" s="15"/>
      <c r="F374" s="8"/>
      <c r="G374" s="8"/>
      <c r="H374" s="8"/>
      <c r="I374" s="8"/>
      <c r="J374" s="8"/>
      <c r="K374" s="8"/>
      <c r="L374" s="8"/>
      <c r="M374" s="15"/>
      <c r="N374" s="15"/>
      <c r="O374" s="13"/>
      <c r="P374" s="13"/>
      <c r="Q374" s="13"/>
      <c r="R374" s="13"/>
      <c r="S374" s="14"/>
      <c r="T374" s="13"/>
      <c r="U374" s="13"/>
      <c r="V374" s="13"/>
      <c r="W374" s="13"/>
      <c r="X374" s="13"/>
      <c r="Y374" s="13"/>
      <c r="Z374" s="13"/>
    </row>
    <row r="375" spans="1:26" ht="15">
      <c r="A375" s="11"/>
      <c r="B375" s="15"/>
      <c r="C375" s="11"/>
      <c r="D375" s="11"/>
      <c r="E375" s="15"/>
      <c r="F375" s="8"/>
      <c r="G375" s="8"/>
      <c r="H375" s="8"/>
      <c r="I375" s="8"/>
      <c r="J375" s="8"/>
      <c r="K375" s="8"/>
      <c r="L375" s="8"/>
      <c r="M375" s="15"/>
      <c r="N375" s="15"/>
      <c r="O375" s="13"/>
      <c r="P375" s="13"/>
      <c r="Q375" s="13"/>
      <c r="R375" s="13"/>
      <c r="S375" s="14"/>
      <c r="T375" s="13"/>
      <c r="U375" s="13"/>
      <c r="V375" s="13"/>
      <c r="W375" s="13"/>
      <c r="X375" s="13"/>
      <c r="Y375" s="13"/>
      <c r="Z375" s="13"/>
    </row>
    <row r="376" spans="1:26" ht="15">
      <c r="A376" s="11"/>
      <c r="B376" s="15"/>
      <c r="C376" s="11"/>
      <c r="D376" s="11"/>
      <c r="E376" s="15"/>
      <c r="F376" s="8"/>
      <c r="G376" s="8"/>
      <c r="H376" s="8"/>
      <c r="I376" s="8"/>
      <c r="J376" s="8"/>
      <c r="K376" s="8"/>
      <c r="L376" s="8"/>
      <c r="M376" s="15"/>
      <c r="N376" s="15"/>
      <c r="O376" s="13"/>
      <c r="P376" s="13"/>
      <c r="Q376" s="13"/>
      <c r="R376" s="13"/>
      <c r="S376" s="14"/>
      <c r="T376" s="13"/>
      <c r="U376" s="13"/>
      <c r="V376" s="13"/>
      <c r="W376" s="13"/>
      <c r="X376" s="13"/>
      <c r="Y376" s="13"/>
      <c r="Z376" s="13"/>
    </row>
    <row r="377" spans="1:26" ht="15">
      <c r="A377" s="11"/>
      <c r="B377" s="15"/>
      <c r="C377" s="11"/>
      <c r="D377" s="11"/>
      <c r="E377" s="15"/>
      <c r="F377" s="8"/>
      <c r="G377" s="8"/>
      <c r="H377" s="8"/>
      <c r="I377" s="8"/>
      <c r="J377" s="8"/>
      <c r="K377" s="8"/>
      <c r="L377" s="8"/>
      <c r="M377" s="15"/>
      <c r="N377" s="15"/>
      <c r="O377" s="13"/>
      <c r="P377" s="13"/>
      <c r="Q377" s="13"/>
      <c r="R377" s="13"/>
      <c r="S377" s="14"/>
      <c r="T377" s="13"/>
      <c r="U377" s="13"/>
      <c r="V377" s="13"/>
      <c r="W377" s="13"/>
      <c r="X377" s="13"/>
      <c r="Y377" s="13"/>
      <c r="Z377" s="13"/>
    </row>
    <row r="378" spans="1:26" ht="15">
      <c r="A378" s="11"/>
      <c r="B378" s="15"/>
      <c r="C378" s="11"/>
      <c r="D378" s="11"/>
      <c r="E378" s="15"/>
      <c r="F378" s="8"/>
      <c r="G378" s="8"/>
      <c r="H378" s="8"/>
      <c r="I378" s="8"/>
      <c r="J378" s="8"/>
      <c r="K378" s="8"/>
      <c r="L378" s="8"/>
      <c r="M378" s="15"/>
      <c r="N378" s="15"/>
      <c r="O378" s="13"/>
      <c r="P378" s="13"/>
      <c r="Q378" s="13"/>
      <c r="R378" s="13"/>
      <c r="S378" s="14"/>
      <c r="T378" s="13"/>
      <c r="U378" s="13"/>
      <c r="V378" s="13"/>
      <c r="W378" s="13"/>
      <c r="X378" s="13"/>
      <c r="Y378" s="13"/>
      <c r="Z378" s="13"/>
    </row>
    <row r="379" spans="1:26" ht="15">
      <c r="A379" s="11"/>
      <c r="B379" s="15"/>
      <c r="C379" s="11"/>
      <c r="D379" s="11"/>
      <c r="E379" s="15"/>
      <c r="F379" s="8"/>
      <c r="G379" s="8"/>
      <c r="H379" s="8"/>
      <c r="I379" s="8"/>
      <c r="J379" s="8"/>
      <c r="K379" s="8"/>
      <c r="L379" s="8"/>
      <c r="M379" s="15"/>
      <c r="N379" s="15"/>
      <c r="O379" s="13"/>
      <c r="P379" s="13"/>
      <c r="Q379" s="13"/>
      <c r="R379" s="13"/>
      <c r="S379" s="14"/>
      <c r="T379" s="13"/>
      <c r="U379" s="13"/>
      <c r="V379" s="13"/>
      <c r="W379" s="13"/>
      <c r="X379" s="13"/>
      <c r="Y379" s="13"/>
      <c r="Z379" s="13"/>
    </row>
    <row r="380" spans="1:26" ht="15">
      <c r="A380" s="11"/>
      <c r="B380" s="15"/>
      <c r="C380" s="11"/>
      <c r="D380" s="11"/>
      <c r="E380" s="15"/>
      <c r="F380" s="8"/>
      <c r="G380" s="8"/>
      <c r="H380" s="8"/>
      <c r="I380" s="8"/>
      <c r="J380" s="8"/>
      <c r="K380" s="8"/>
      <c r="L380" s="8"/>
      <c r="M380" s="15"/>
      <c r="N380" s="15"/>
      <c r="O380" s="13"/>
      <c r="P380" s="13"/>
      <c r="Q380" s="13"/>
      <c r="R380" s="13"/>
      <c r="S380" s="14"/>
      <c r="T380" s="13"/>
      <c r="U380" s="13"/>
      <c r="V380" s="13"/>
      <c r="W380" s="13"/>
      <c r="X380" s="13"/>
      <c r="Y380" s="13"/>
      <c r="Z380" s="13"/>
    </row>
    <row r="381" spans="1:26" ht="15">
      <c r="A381" s="11"/>
      <c r="B381" s="15"/>
      <c r="C381" s="11"/>
      <c r="D381" s="11"/>
      <c r="E381" s="15"/>
      <c r="F381" s="8"/>
      <c r="G381" s="8"/>
      <c r="H381" s="8"/>
      <c r="I381" s="8"/>
      <c r="J381" s="8"/>
      <c r="K381" s="8"/>
      <c r="L381" s="8"/>
      <c r="M381" s="15"/>
      <c r="N381" s="15"/>
      <c r="O381" s="13"/>
      <c r="P381" s="13"/>
      <c r="Q381" s="13"/>
      <c r="R381" s="13"/>
      <c r="S381" s="14"/>
      <c r="T381" s="13"/>
      <c r="U381" s="13"/>
      <c r="V381" s="13"/>
      <c r="W381" s="13"/>
      <c r="X381" s="13"/>
      <c r="Y381" s="13"/>
      <c r="Z381" s="13"/>
    </row>
    <row r="382" spans="1:26" ht="15">
      <c r="A382" s="11"/>
      <c r="B382" s="15"/>
      <c r="C382" s="11"/>
      <c r="D382" s="11"/>
      <c r="E382" s="15"/>
      <c r="F382" s="8"/>
      <c r="G382" s="8"/>
      <c r="H382" s="8"/>
      <c r="I382" s="8"/>
      <c r="J382" s="8"/>
      <c r="K382" s="8"/>
      <c r="L382" s="8"/>
      <c r="M382" s="15"/>
      <c r="N382" s="15"/>
      <c r="O382" s="13"/>
      <c r="P382" s="13"/>
      <c r="Q382" s="13"/>
      <c r="R382" s="13"/>
      <c r="S382" s="14"/>
      <c r="T382" s="13"/>
      <c r="U382" s="13"/>
      <c r="V382" s="13"/>
      <c r="W382" s="13"/>
      <c r="X382" s="13"/>
      <c r="Y382" s="13"/>
      <c r="Z382" s="13"/>
    </row>
    <row r="383" spans="1:26" ht="15">
      <c r="A383" s="11"/>
      <c r="B383" s="15"/>
      <c r="C383" s="11"/>
      <c r="D383" s="11"/>
      <c r="E383" s="15"/>
      <c r="F383" s="8"/>
      <c r="G383" s="8"/>
      <c r="H383" s="8"/>
      <c r="I383" s="8"/>
      <c r="J383" s="8"/>
      <c r="K383" s="8"/>
      <c r="L383" s="8"/>
      <c r="M383" s="15"/>
      <c r="N383" s="15"/>
      <c r="O383" s="13"/>
      <c r="P383" s="13"/>
      <c r="Q383" s="13"/>
      <c r="R383" s="13"/>
      <c r="S383" s="14"/>
      <c r="T383" s="13"/>
      <c r="U383" s="13"/>
      <c r="V383" s="13"/>
      <c r="W383" s="13"/>
      <c r="X383" s="13"/>
      <c r="Y383" s="13"/>
      <c r="Z383" s="13"/>
    </row>
    <row r="384" spans="1:26" ht="15">
      <c r="A384" s="11"/>
      <c r="B384" s="15"/>
      <c r="C384" s="11"/>
      <c r="D384" s="11"/>
      <c r="E384" s="15"/>
      <c r="F384" s="8"/>
      <c r="G384" s="8"/>
      <c r="H384" s="8"/>
      <c r="I384" s="8"/>
      <c r="J384" s="8"/>
      <c r="K384" s="8"/>
      <c r="L384" s="8"/>
      <c r="M384" s="15"/>
      <c r="N384" s="15"/>
      <c r="O384" s="13"/>
      <c r="P384" s="13"/>
      <c r="Q384" s="13"/>
      <c r="R384" s="13"/>
      <c r="S384" s="14"/>
      <c r="T384" s="13"/>
      <c r="U384" s="13"/>
      <c r="V384" s="13"/>
      <c r="W384" s="13"/>
      <c r="X384" s="13"/>
      <c r="Y384" s="13"/>
      <c r="Z384" s="13"/>
    </row>
    <row r="385" spans="1:26" ht="15">
      <c r="A385" s="11"/>
      <c r="B385" s="15"/>
      <c r="C385" s="11"/>
      <c r="D385" s="11"/>
      <c r="E385" s="15"/>
      <c r="F385" s="8"/>
      <c r="G385" s="8"/>
      <c r="H385" s="8"/>
      <c r="I385" s="8"/>
      <c r="J385" s="8"/>
      <c r="K385" s="8"/>
      <c r="L385" s="8"/>
      <c r="M385" s="15"/>
      <c r="N385" s="15"/>
      <c r="O385" s="13"/>
      <c r="P385" s="13"/>
      <c r="Q385" s="13"/>
      <c r="R385" s="13"/>
      <c r="S385" s="14"/>
      <c r="T385" s="13"/>
      <c r="U385" s="13"/>
      <c r="V385" s="13"/>
      <c r="W385" s="13"/>
      <c r="X385" s="13"/>
      <c r="Y385" s="13"/>
      <c r="Z385" s="13"/>
    </row>
    <row r="386" spans="1:26" ht="15">
      <c r="A386" s="11"/>
      <c r="B386" s="15"/>
      <c r="C386" s="11"/>
      <c r="D386" s="11"/>
      <c r="E386" s="15"/>
      <c r="F386" s="8"/>
      <c r="G386" s="8"/>
      <c r="H386" s="8"/>
      <c r="I386" s="8"/>
      <c r="J386" s="8"/>
      <c r="K386" s="8"/>
      <c r="L386" s="8"/>
      <c r="M386" s="15"/>
      <c r="N386" s="15"/>
      <c r="O386" s="13"/>
      <c r="P386" s="13"/>
      <c r="Q386" s="13"/>
      <c r="R386" s="13"/>
      <c r="S386" s="14"/>
      <c r="T386" s="13"/>
      <c r="U386" s="13"/>
      <c r="V386" s="13"/>
      <c r="W386" s="13"/>
      <c r="X386" s="13"/>
      <c r="Y386" s="13"/>
      <c r="Z386" s="13"/>
    </row>
    <row r="387" spans="1:26" ht="15">
      <c r="A387" s="11"/>
      <c r="B387" s="15"/>
      <c r="C387" s="11"/>
      <c r="D387" s="11"/>
      <c r="E387" s="15"/>
      <c r="F387" s="8"/>
      <c r="G387" s="8"/>
      <c r="H387" s="8"/>
      <c r="I387" s="8"/>
      <c r="J387" s="8"/>
      <c r="K387" s="8"/>
      <c r="L387" s="8"/>
      <c r="M387" s="15"/>
      <c r="N387" s="15"/>
      <c r="O387" s="13"/>
      <c r="P387" s="13"/>
      <c r="Q387" s="13"/>
      <c r="R387" s="13"/>
      <c r="S387" s="14"/>
      <c r="T387" s="13"/>
      <c r="U387" s="13"/>
      <c r="V387" s="13"/>
      <c r="W387" s="13"/>
      <c r="X387" s="13"/>
      <c r="Y387" s="13"/>
      <c r="Z387" s="13"/>
    </row>
    <row r="388" spans="1:26" ht="15">
      <c r="A388" s="11"/>
      <c r="B388" s="15"/>
      <c r="C388" s="11"/>
      <c r="D388" s="11"/>
      <c r="E388" s="15"/>
      <c r="F388" s="8"/>
      <c r="G388" s="8"/>
      <c r="H388" s="8"/>
      <c r="I388" s="8"/>
      <c r="J388" s="8"/>
      <c r="K388" s="8"/>
      <c r="L388" s="8"/>
      <c r="M388" s="15"/>
      <c r="N388" s="15"/>
      <c r="O388" s="13"/>
      <c r="P388" s="13"/>
      <c r="Q388" s="13"/>
      <c r="R388" s="13"/>
      <c r="S388" s="14"/>
      <c r="T388" s="13"/>
      <c r="U388" s="13"/>
      <c r="V388" s="13"/>
      <c r="W388" s="13"/>
      <c r="X388" s="13"/>
      <c r="Y388" s="13"/>
      <c r="Z388" s="13"/>
    </row>
    <row r="389" spans="1:26" ht="15">
      <c r="A389" s="11"/>
      <c r="B389" s="15"/>
      <c r="C389" s="11"/>
      <c r="D389" s="11"/>
      <c r="E389" s="15"/>
      <c r="F389" s="8"/>
      <c r="G389" s="8"/>
      <c r="H389" s="8"/>
      <c r="I389" s="8"/>
      <c r="J389" s="8"/>
      <c r="K389" s="8"/>
      <c r="L389" s="8"/>
      <c r="M389" s="15"/>
      <c r="N389" s="15"/>
      <c r="O389" s="13"/>
      <c r="P389" s="13"/>
      <c r="Q389" s="13"/>
      <c r="R389" s="13"/>
      <c r="S389" s="14"/>
      <c r="T389" s="13"/>
      <c r="U389" s="13"/>
      <c r="V389" s="13"/>
      <c r="W389" s="13"/>
      <c r="X389" s="13"/>
      <c r="Y389" s="13"/>
      <c r="Z389" s="13"/>
    </row>
    <row r="390" spans="1:26" ht="15">
      <c r="A390" s="11"/>
      <c r="B390" s="15"/>
      <c r="C390" s="11"/>
      <c r="D390" s="11"/>
      <c r="E390" s="15"/>
      <c r="F390" s="8"/>
      <c r="G390" s="8"/>
      <c r="H390" s="8"/>
      <c r="I390" s="8"/>
      <c r="J390" s="8"/>
      <c r="K390" s="8"/>
      <c r="L390" s="8"/>
      <c r="M390" s="15"/>
      <c r="N390" s="15"/>
      <c r="O390" s="13"/>
      <c r="P390" s="13"/>
      <c r="Q390" s="13"/>
      <c r="R390" s="13"/>
      <c r="S390" s="14"/>
      <c r="T390" s="13"/>
      <c r="U390" s="13"/>
      <c r="V390" s="13"/>
      <c r="W390" s="13"/>
      <c r="X390" s="13"/>
      <c r="Y390" s="13"/>
      <c r="Z390" s="13"/>
    </row>
    <row r="391" spans="1:26" ht="15">
      <c r="A391" s="11"/>
      <c r="B391" s="15"/>
      <c r="C391" s="11"/>
      <c r="D391" s="11"/>
      <c r="E391" s="15"/>
      <c r="F391" s="8"/>
      <c r="G391" s="8"/>
      <c r="H391" s="8"/>
      <c r="I391" s="8"/>
      <c r="J391" s="8"/>
      <c r="K391" s="8"/>
      <c r="L391" s="8"/>
      <c r="M391" s="15"/>
      <c r="N391" s="15"/>
      <c r="O391" s="13"/>
      <c r="P391" s="13"/>
      <c r="Q391" s="13"/>
      <c r="R391" s="13"/>
      <c r="S391" s="14"/>
      <c r="T391" s="13"/>
      <c r="U391" s="13"/>
      <c r="V391" s="13"/>
      <c r="W391" s="13"/>
      <c r="X391" s="13"/>
      <c r="Y391" s="13"/>
      <c r="Z391" s="13"/>
    </row>
    <row r="392" spans="1:26" ht="15">
      <c r="A392" s="11"/>
      <c r="B392" s="15"/>
      <c r="C392" s="11"/>
      <c r="D392" s="11"/>
      <c r="E392" s="15"/>
      <c r="F392" s="8"/>
      <c r="G392" s="8"/>
      <c r="H392" s="8"/>
      <c r="I392" s="8"/>
      <c r="J392" s="8"/>
      <c r="K392" s="8"/>
      <c r="L392" s="8"/>
      <c r="M392" s="15"/>
      <c r="N392" s="15"/>
      <c r="O392" s="13"/>
      <c r="P392" s="13"/>
      <c r="Q392" s="13"/>
      <c r="R392" s="13"/>
      <c r="S392" s="14"/>
      <c r="T392" s="13"/>
      <c r="U392" s="13"/>
      <c r="V392" s="13"/>
      <c r="W392" s="13"/>
      <c r="X392" s="13"/>
      <c r="Y392" s="13"/>
      <c r="Z392" s="13"/>
    </row>
    <row r="393" spans="1:26" ht="15">
      <c r="A393" s="11"/>
      <c r="B393" s="15"/>
      <c r="C393" s="11"/>
      <c r="D393" s="11"/>
      <c r="E393" s="15"/>
      <c r="F393" s="8"/>
      <c r="G393" s="8"/>
      <c r="H393" s="8"/>
      <c r="I393" s="8"/>
      <c r="J393" s="8"/>
      <c r="K393" s="8"/>
      <c r="L393" s="8"/>
      <c r="M393" s="15"/>
      <c r="N393" s="15"/>
      <c r="O393" s="13"/>
      <c r="P393" s="13"/>
      <c r="Q393" s="13"/>
      <c r="R393" s="13"/>
      <c r="S393" s="14"/>
      <c r="T393" s="13"/>
      <c r="U393" s="13"/>
      <c r="V393" s="13"/>
      <c r="W393" s="13"/>
      <c r="X393" s="13"/>
      <c r="Y393" s="13"/>
      <c r="Z393" s="13"/>
    </row>
    <row r="394" spans="1:26" ht="15">
      <c r="A394" s="11"/>
      <c r="B394" s="15"/>
      <c r="C394" s="11"/>
      <c r="D394" s="11"/>
      <c r="E394" s="15"/>
      <c r="F394" s="8"/>
      <c r="G394" s="8"/>
      <c r="H394" s="8"/>
      <c r="I394" s="8"/>
      <c r="J394" s="8"/>
      <c r="K394" s="8"/>
      <c r="L394" s="8"/>
      <c r="M394" s="15"/>
      <c r="N394" s="15"/>
      <c r="O394" s="13"/>
      <c r="P394" s="13"/>
      <c r="Q394" s="13"/>
      <c r="R394" s="13"/>
      <c r="S394" s="14"/>
      <c r="T394" s="13"/>
      <c r="U394" s="13"/>
      <c r="V394" s="13"/>
      <c r="W394" s="13"/>
      <c r="X394" s="13"/>
      <c r="Y394" s="13"/>
      <c r="Z394" s="13"/>
    </row>
    <row r="395" spans="1:26" ht="15">
      <c r="A395" s="11"/>
      <c r="B395" s="15"/>
      <c r="C395" s="11"/>
      <c r="D395" s="11"/>
      <c r="E395" s="15"/>
      <c r="F395" s="8"/>
      <c r="G395" s="8"/>
      <c r="H395" s="8"/>
      <c r="I395" s="8"/>
      <c r="J395" s="8"/>
      <c r="K395" s="8"/>
      <c r="L395" s="8"/>
      <c r="M395" s="15"/>
      <c r="N395" s="15"/>
      <c r="O395" s="13"/>
      <c r="P395" s="13"/>
      <c r="Q395" s="13"/>
      <c r="R395" s="13"/>
      <c r="S395" s="14"/>
      <c r="T395" s="13"/>
      <c r="U395" s="13"/>
      <c r="V395" s="13"/>
      <c r="W395" s="13"/>
      <c r="X395" s="13"/>
      <c r="Y395" s="13"/>
      <c r="Z395" s="13"/>
    </row>
    <row r="396" spans="1:26" ht="15">
      <c r="A396" s="11"/>
      <c r="B396" s="15"/>
      <c r="C396" s="11"/>
      <c r="D396" s="11"/>
      <c r="E396" s="15"/>
      <c r="F396" s="8"/>
      <c r="G396" s="8"/>
      <c r="H396" s="8"/>
      <c r="I396" s="8"/>
      <c r="J396" s="8"/>
      <c r="K396" s="8"/>
      <c r="L396" s="8"/>
      <c r="M396" s="15"/>
      <c r="N396" s="15"/>
      <c r="O396" s="13"/>
      <c r="P396" s="13"/>
      <c r="Q396" s="13"/>
      <c r="R396" s="13"/>
      <c r="S396" s="14"/>
      <c r="T396" s="13"/>
      <c r="U396" s="13"/>
      <c r="V396" s="13"/>
      <c r="W396" s="13"/>
      <c r="X396" s="13"/>
      <c r="Y396" s="13"/>
      <c r="Z396" s="13"/>
    </row>
    <row r="397" spans="1:26" ht="15">
      <c r="A397" s="11"/>
      <c r="B397" s="15"/>
      <c r="C397" s="11"/>
      <c r="D397" s="11"/>
      <c r="E397" s="15"/>
      <c r="F397" s="8"/>
      <c r="G397" s="8"/>
      <c r="H397" s="8"/>
      <c r="I397" s="8"/>
      <c r="J397" s="8"/>
      <c r="K397" s="8"/>
      <c r="L397" s="8"/>
      <c r="M397" s="15"/>
      <c r="N397" s="15"/>
      <c r="O397" s="13"/>
      <c r="P397" s="13"/>
      <c r="Q397" s="13"/>
      <c r="R397" s="13"/>
      <c r="S397" s="14"/>
      <c r="T397" s="13"/>
      <c r="U397" s="13"/>
      <c r="V397" s="13"/>
      <c r="W397" s="13"/>
      <c r="X397" s="13"/>
      <c r="Y397" s="13"/>
      <c r="Z397" s="13"/>
    </row>
    <row r="398" spans="1:26" ht="15">
      <c r="A398" s="11"/>
      <c r="B398" s="15"/>
      <c r="C398" s="11"/>
      <c r="D398" s="11"/>
      <c r="E398" s="15"/>
      <c r="F398" s="8"/>
      <c r="G398" s="8"/>
      <c r="H398" s="8"/>
      <c r="I398" s="8"/>
      <c r="J398" s="8"/>
      <c r="K398" s="8"/>
      <c r="L398" s="8"/>
      <c r="M398" s="15"/>
      <c r="N398" s="15"/>
      <c r="O398" s="13"/>
      <c r="P398" s="13"/>
      <c r="Q398" s="13"/>
      <c r="R398" s="13"/>
      <c r="S398" s="14"/>
      <c r="T398" s="13"/>
      <c r="U398" s="13"/>
      <c r="V398" s="13"/>
      <c r="W398" s="13"/>
      <c r="X398" s="13"/>
      <c r="Y398" s="13"/>
      <c r="Z398" s="13"/>
    </row>
    <row r="399" spans="1:26" ht="15">
      <c r="A399" s="11"/>
      <c r="B399" s="15"/>
      <c r="C399" s="11"/>
      <c r="D399" s="11"/>
      <c r="E399" s="15"/>
      <c r="F399" s="8"/>
      <c r="G399" s="8"/>
      <c r="H399" s="8"/>
      <c r="I399" s="8"/>
      <c r="J399" s="8"/>
      <c r="K399" s="8"/>
      <c r="L399" s="8"/>
      <c r="M399" s="15"/>
      <c r="N399" s="15"/>
      <c r="O399" s="13"/>
      <c r="P399" s="13"/>
      <c r="Q399" s="13"/>
      <c r="R399" s="13"/>
      <c r="S399" s="14"/>
      <c r="T399" s="13"/>
      <c r="U399" s="13"/>
      <c r="V399" s="13"/>
      <c r="W399" s="13"/>
      <c r="X399" s="13"/>
      <c r="Y399" s="13"/>
      <c r="Z399" s="13"/>
    </row>
    <row r="400" spans="1:26" ht="15">
      <c r="A400" s="11"/>
      <c r="B400" s="15"/>
      <c r="C400" s="11"/>
      <c r="D400" s="11"/>
      <c r="E400" s="15"/>
      <c r="F400" s="8"/>
      <c r="G400" s="8"/>
      <c r="H400" s="8"/>
      <c r="I400" s="8"/>
      <c r="J400" s="8"/>
      <c r="K400" s="8"/>
      <c r="L400" s="8"/>
      <c r="M400" s="15"/>
      <c r="N400" s="15"/>
      <c r="O400" s="13"/>
      <c r="P400" s="13"/>
      <c r="Q400" s="13"/>
      <c r="R400" s="13"/>
      <c r="S400" s="14"/>
      <c r="T400" s="13"/>
      <c r="U400" s="13"/>
      <c r="V400" s="13"/>
      <c r="W400" s="13"/>
      <c r="X400" s="13"/>
      <c r="Y400" s="13"/>
      <c r="Z400" s="13"/>
    </row>
    <row r="401" spans="1:26" ht="15">
      <c r="A401" s="11"/>
      <c r="B401" s="15"/>
      <c r="C401" s="11"/>
      <c r="D401" s="11"/>
      <c r="E401" s="15"/>
      <c r="F401" s="8"/>
      <c r="G401" s="8"/>
      <c r="H401" s="8"/>
      <c r="I401" s="8"/>
      <c r="J401" s="8"/>
      <c r="K401" s="8"/>
      <c r="L401" s="8"/>
      <c r="M401" s="15"/>
      <c r="N401" s="15"/>
      <c r="O401" s="13"/>
      <c r="P401" s="13"/>
      <c r="Q401" s="13"/>
      <c r="R401" s="13"/>
      <c r="S401" s="14"/>
      <c r="T401" s="13"/>
      <c r="U401" s="13"/>
      <c r="V401" s="13"/>
      <c r="W401" s="13"/>
      <c r="X401" s="13"/>
      <c r="Y401" s="13"/>
      <c r="Z401" s="13"/>
    </row>
    <row r="402" spans="1:26" ht="15">
      <c r="A402" s="11"/>
      <c r="B402" s="15"/>
      <c r="C402" s="11"/>
      <c r="D402" s="11"/>
      <c r="E402" s="15"/>
      <c r="F402" s="8"/>
      <c r="G402" s="8"/>
      <c r="H402" s="8"/>
      <c r="I402" s="8"/>
      <c r="J402" s="8"/>
      <c r="K402" s="8"/>
      <c r="L402" s="8"/>
      <c r="M402" s="15"/>
      <c r="N402" s="15"/>
      <c r="O402" s="13"/>
      <c r="P402" s="13"/>
      <c r="Q402" s="13"/>
      <c r="R402" s="13"/>
      <c r="S402" s="14"/>
      <c r="T402" s="13"/>
      <c r="U402" s="13"/>
      <c r="V402" s="13"/>
      <c r="W402" s="13"/>
      <c r="X402" s="13"/>
      <c r="Y402" s="13"/>
      <c r="Z402" s="13"/>
    </row>
    <row r="403" spans="1:26" ht="15">
      <c r="A403" s="11"/>
      <c r="B403" s="15"/>
      <c r="C403" s="11"/>
      <c r="D403" s="11"/>
      <c r="E403" s="15"/>
      <c r="F403" s="8"/>
      <c r="G403" s="8"/>
      <c r="H403" s="8"/>
      <c r="I403" s="8"/>
      <c r="J403" s="8"/>
      <c r="K403" s="8"/>
      <c r="L403" s="8"/>
      <c r="M403" s="15"/>
      <c r="N403" s="15"/>
      <c r="O403" s="13"/>
      <c r="P403" s="13"/>
      <c r="Q403" s="13"/>
      <c r="R403" s="13"/>
      <c r="S403" s="14"/>
      <c r="T403" s="13"/>
      <c r="U403" s="13"/>
      <c r="V403" s="13"/>
      <c r="W403" s="13"/>
      <c r="X403" s="13"/>
      <c r="Y403" s="13"/>
      <c r="Z403" s="13"/>
    </row>
    <row r="404" spans="1:26" ht="15">
      <c r="A404" s="11"/>
      <c r="B404" s="15"/>
      <c r="C404" s="11"/>
      <c r="D404" s="11"/>
      <c r="E404" s="15"/>
      <c r="F404" s="8"/>
      <c r="G404" s="8"/>
      <c r="H404" s="8"/>
      <c r="I404" s="8"/>
      <c r="J404" s="8"/>
      <c r="K404" s="8"/>
      <c r="L404" s="8"/>
      <c r="M404" s="15"/>
      <c r="N404" s="15"/>
      <c r="O404" s="13"/>
      <c r="P404" s="13"/>
      <c r="Q404" s="13"/>
      <c r="R404" s="13"/>
      <c r="S404" s="14"/>
      <c r="T404" s="13"/>
      <c r="U404" s="13"/>
      <c r="V404" s="13"/>
      <c r="W404" s="13"/>
      <c r="X404" s="13"/>
      <c r="Y404" s="13"/>
      <c r="Z404" s="13"/>
    </row>
    <row r="405" spans="1:26" ht="15">
      <c r="A405" s="11"/>
      <c r="B405" s="15"/>
      <c r="C405" s="11"/>
      <c r="D405" s="11"/>
      <c r="E405" s="15"/>
      <c r="F405" s="8"/>
      <c r="G405" s="8"/>
      <c r="H405" s="8"/>
      <c r="I405" s="8"/>
      <c r="J405" s="8"/>
      <c r="K405" s="8"/>
      <c r="L405" s="8"/>
      <c r="M405" s="15"/>
      <c r="N405" s="15"/>
      <c r="O405" s="13"/>
      <c r="P405" s="13"/>
      <c r="Q405" s="13"/>
      <c r="R405" s="13"/>
      <c r="S405" s="14"/>
      <c r="T405" s="13"/>
      <c r="U405" s="13"/>
      <c r="V405" s="13"/>
      <c r="W405" s="13"/>
      <c r="X405" s="13"/>
      <c r="Y405" s="13"/>
      <c r="Z405" s="13"/>
    </row>
    <row r="406" spans="1:26" ht="15">
      <c r="A406" s="11"/>
      <c r="B406" s="15"/>
      <c r="C406" s="11"/>
      <c r="D406" s="11"/>
      <c r="E406" s="15"/>
      <c r="F406" s="8"/>
      <c r="G406" s="8"/>
      <c r="H406" s="8"/>
      <c r="I406" s="8"/>
      <c r="J406" s="8"/>
      <c r="K406" s="8"/>
      <c r="L406" s="8"/>
      <c r="M406" s="15"/>
      <c r="N406" s="15"/>
      <c r="O406" s="13"/>
      <c r="P406" s="13"/>
      <c r="Q406" s="13"/>
      <c r="R406" s="13"/>
      <c r="S406" s="14"/>
      <c r="T406" s="13"/>
      <c r="U406" s="13"/>
      <c r="V406" s="13"/>
      <c r="W406" s="13"/>
      <c r="X406" s="13"/>
      <c r="Y406" s="13"/>
      <c r="Z406" s="13"/>
    </row>
    <row r="407" spans="1:26" ht="15">
      <c r="A407" s="11"/>
      <c r="B407" s="15"/>
      <c r="C407" s="11"/>
      <c r="D407" s="11"/>
      <c r="E407" s="15"/>
      <c r="F407" s="8"/>
      <c r="G407" s="8"/>
      <c r="H407" s="8"/>
      <c r="I407" s="8"/>
      <c r="J407" s="8"/>
      <c r="K407" s="8"/>
      <c r="L407" s="8"/>
      <c r="M407" s="15"/>
      <c r="N407" s="15"/>
      <c r="O407" s="13"/>
      <c r="P407" s="13"/>
      <c r="Q407" s="13"/>
      <c r="R407" s="13"/>
      <c r="S407" s="14"/>
      <c r="T407" s="13"/>
      <c r="U407" s="13"/>
      <c r="V407" s="13"/>
      <c r="W407" s="13"/>
      <c r="X407" s="13"/>
      <c r="Y407" s="13"/>
      <c r="Z407" s="13"/>
    </row>
    <row r="408" spans="1:26" ht="15">
      <c r="A408" s="11"/>
      <c r="B408" s="15"/>
      <c r="C408" s="11"/>
      <c r="D408" s="11"/>
      <c r="E408" s="15"/>
      <c r="F408" s="8"/>
      <c r="G408" s="8"/>
      <c r="H408" s="8"/>
      <c r="I408" s="8"/>
      <c r="J408" s="8"/>
      <c r="K408" s="8"/>
      <c r="L408" s="8"/>
      <c r="M408" s="15"/>
      <c r="N408" s="15"/>
      <c r="O408" s="13"/>
      <c r="P408" s="13"/>
      <c r="Q408" s="13"/>
      <c r="R408" s="13"/>
      <c r="S408" s="14"/>
      <c r="T408" s="13"/>
      <c r="U408" s="13"/>
      <c r="V408" s="13"/>
      <c r="W408" s="13"/>
      <c r="X408" s="13"/>
      <c r="Y408" s="13"/>
      <c r="Z408" s="13"/>
    </row>
    <row r="409" spans="1:26" ht="15">
      <c r="A409" s="11"/>
      <c r="B409" s="15"/>
      <c r="C409" s="11"/>
      <c r="D409" s="11"/>
      <c r="E409" s="15"/>
      <c r="F409" s="8"/>
      <c r="G409" s="8"/>
      <c r="H409" s="8"/>
      <c r="I409" s="8"/>
      <c r="J409" s="8"/>
      <c r="K409" s="8"/>
      <c r="L409" s="8"/>
      <c r="M409" s="15"/>
      <c r="N409" s="15"/>
      <c r="O409" s="13"/>
      <c r="P409" s="13"/>
      <c r="Q409" s="13"/>
      <c r="R409" s="13"/>
      <c r="S409" s="14"/>
      <c r="T409" s="13"/>
      <c r="U409" s="13"/>
      <c r="V409" s="13"/>
      <c r="W409" s="13"/>
      <c r="X409" s="13"/>
      <c r="Y409" s="13"/>
      <c r="Z409" s="13"/>
    </row>
    <row r="410" spans="1:26" ht="15">
      <c r="A410" s="11"/>
      <c r="B410" s="15"/>
      <c r="C410" s="11"/>
      <c r="D410" s="11"/>
      <c r="E410" s="15"/>
      <c r="F410" s="8"/>
      <c r="G410" s="8"/>
      <c r="H410" s="8"/>
      <c r="I410" s="8"/>
      <c r="J410" s="8"/>
      <c r="K410" s="8"/>
      <c r="L410" s="8"/>
      <c r="M410" s="15"/>
      <c r="N410" s="15"/>
      <c r="O410" s="13"/>
      <c r="P410" s="13"/>
      <c r="Q410" s="13"/>
      <c r="R410" s="13"/>
      <c r="S410" s="14"/>
      <c r="T410" s="13"/>
      <c r="U410" s="13"/>
      <c r="V410" s="13"/>
      <c r="W410" s="13"/>
      <c r="X410" s="13"/>
      <c r="Y410" s="13"/>
      <c r="Z410" s="13"/>
    </row>
    <row r="411" spans="1:26" ht="15">
      <c r="A411" s="11"/>
      <c r="B411" s="15"/>
      <c r="C411" s="11"/>
      <c r="D411" s="11"/>
      <c r="E411" s="15"/>
      <c r="F411" s="8"/>
      <c r="G411" s="8"/>
      <c r="H411" s="8"/>
      <c r="I411" s="8"/>
      <c r="J411" s="8"/>
      <c r="K411" s="8"/>
      <c r="L411" s="8"/>
      <c r="M411" s="15"/>
      <c r="N411" s="15"/>
      <c r="O411" s="13"/>
      <c r="P411" s="13"/>
      <c r="Q411" s="13"/>
      <c r="R411" s="13"/>
      <c r="S411" s="14"/>
      <c r="T411" s="13"/>
      <c r="U411" s="13"/>
      <c r="V411" s="13"/>
      <c r="W411" s="13"/>
      <c r="X411" s="13"/>
      <c r="Y411" s="13"/>
      <c r="Z411" s="13"/>
    </row>
    <row r="412" spans="1:26" ht="15">
      <c r="A412" s="11"/>
      <c r="B412" s="15"/>
      <c r="C412" s="11"/>
      <c r="D412" s="11"/>
      <c r="E412" s="15"/>
      <c r="F412" s="8"/>
      <c r="G412" s="8"/>
      <c r="H412" s="8"/>
      <c r="I412" s="8"/>
      <c r="J412" s="8"/>
      <c r="K412" s="8"/>
      <c r="L412" s="8"/>
      <c r="M412" s="15"/>
      <c r="N412" s="15"/>
      <c r="O412" s="13"/>
      <c r="P412" s="13"/>
      <c r="Q412" s="13"/>
      <c r="R412" s="13"/>
      <c r="S412" s="14"/>
      <c r="T412" s="13"/>
      <c r="U412" s="13"/>
      <c r="V412" s="13"/>
      <c r="W412" s="13"/>
      <c r="X412" s="13"/>
      <c r="Y412" s="13"/>
      <c r="Z412" s="13"/>
    </row>
    <row r="413" spans="1:26" ht="15">
      <c r="A413" s="11"/>
      <c r="B413" s="15"/>
      <c r="C413" s="11"/>
      <c r="D413" s="11"/>
      <c r="E413" s="15"/>
      <c r="F413" s="8"/>
      <c r="G413" s="8"/>
      <c r="H413" s="8"/>
      <c r="I413" s="8"/>
      <c r="J413" s="8"/>
      <c r="K413" s="8"/>
      <c r="L413" s="8"/>
      <c r="M413" s="15"/>
      <c r="N413" s="15"/>
      <c r="O413" s="13"/>
      <c r="P413" s="13"/>
      <c r="Q413" s="13"/>
      <c r="R413" s="13"/>
      <c r="S413" s="14"/>
      <c r="T413" s="13"/>
      <c r="U413" s="13"/>
      <c r="V413" s="13"/>
      <c r="W413" s="13"/>
      <c r="X413" s="13"/>
      <c r="Y413" s="13"/>
      <c r="Z413" s="13"/>
    </row>
    <row r="414" spans="1:26" ht="15">
      <c r="A414" s="11"/>
      <c r="B414" s="15"/>
      <c r="C414" s="11"/>
      <c r="D414" s="11"/>
      <c r="E414" s="15"/>
      <c r="F414" s="8"/>
      <c r="G414" s="8"/>
      <c r="H414" s="8"/>
      <c r="I414" s="8"/>
      <c r="J414" s="8"/>
      <c r="K414" s="8"/>
      <c r="L414" s="8"/>
      <c r="M414" s="15"/>
      <c r="N414" s="15"/>
      <c r="O414" s="13"/>
      <c r="P414" s="13"/>
      <c r="Q414" s="13"/>
      <c r="R414" s="13"/>
      <c r="S414" s="14"/>
      <c r="T414" s="13"/>
      <c r="U414" s="13"/>
      <c r="V414" s="13"/>
      <c r="W414" s="13"/>
      <c r="X414" s="13"/>
      <c r="Y414" s="13"/>
      <c r="Z414" s="13"/>
    </row>
    <row r="415" spans="1:26" ht="15">
      <c r="A415" s="11"/>
      <c r="B415" s="15"/>
      <c r="C415" s="11"/>
      <c r="D415" s="11"/>
      <c r="E415" s="15"/>
      <c r="F415" s="8"/>
      <c r="G415" s="8"/>
      <c r="H415" s="8"/>
      <c r="I415" s="8"/>
      <c r="J415" s="8"/>
      <c r="K415" s="8"/>
      <c r="L415" s="8"/>
      <c r="M415" s="15"/>
      <c r="N415" s="15"/>
      <c r="O415" s="13"/>
      <c r="P415" s="13"/>
      <c r="Q415" s="13"/>
      <c r="R415" s="13"/>
      <c r="S415" s="14"/>
      <c r="T415" s="13"/>
      <c r="U415" s="13"/>
      <c r="V415" s="13"/>
      <c r="W415" s="13"/>
      <c r="X415" s="13"/>
      <c r="Y415" s="13"/>
      <c r="Z415" s="13"/>
    </row>
    <row r="416" spans="1:26" ht="15">
      <c r="A416" s="11"/>
      <c r="B416" s="15"/>
      <c r="C416" s="11"/>
      <c r="D416" s="11"/>
      <c r="E416" s="15"/>
      <c r="F416" s="8"/>
      <c r="G416" s="8"/>
      <c r="H416" s="8"/>
      <c r="I416" s="8"/>
      <c r="J416" s="8"/>
      <c r="K416" s="8"/>
      <c r="L416" s="8"/>
      <c r="M416" s="15"/>
      <c r="N416" s="15"/>
      <c r="O416" s="13"/>
      <c r="P416" s="13"/>
      <c r="Q416" s="13"/>
      <c r="R416" s="13"/>
      <c r="S416" s="14"/>
      <c r="T416" s="13"/>
      <c r="U416" s="13"/>
      <c r="V416" s="13"/>
      <c r="W416" s="13"/>
      <c r="X416" s="13"/>
      <c r="Y416" s="13"/>
      <c r="Z416" s="13"/>
    </row>
    <row r="417" spans="1:26" ht="15">
      <c r="A417" s="11"/>
      <c r="B417" s="15"/>
      <c r="C417" s="11"/>
      <c r="D417" s="11"/>
      <c r="E417" s="15"/>
      <c r="F417" s="8"/>
      <c r="G417" s="8"/>
      <c r="H417" s="8"/>
      <c r="I417" s="8"/>
      <c r="J417" s="8"/>
      <c r="K417" s="8"/>
      <c r="L417" s="8"/>
      <c r="M417" s="15"/>
      <c r="N417" s="15"/>
      <c r="O417" s="13"/>
      <c r="P417" s="13"/>
      <c r="Q417" s="13"/>
      <c r="R417" s="13"/>
      <c r="S417" s="14"/>
      <c r="T417" s="13"/>
      <c r="U417" s="13"/>
      <c r="V417" s="13"/>
      <c r="W417" s="13"/>
      <c r="X417" s="13"/>
      <c r="Y417" s="13"/>
      <c r="Z417" s="13"/>
    </row>
    <row r="418" spans="1:26" ht="15">
      <c r="A418" s="11"/>
      <c r="B418" s="15"/>
      <c r="C418" s="11"/>
      <c r="D418" s="11"/>
      <c r="E418" s="15"/>
      <c r="F418" s="8"/>
      <c r="G418" s="8"/>
      <c r="H418" s="8"/>
      <c r="I418" s="8"/>
      <c r="J418" s="8"/>
      <c r="K418" s="8"/>
      <c r="L418" s="8"/>
      <c r="M418" s="15"/>
      <c r="N418" s="15"/>
      <c r="O418" s="13"/>
      <c r="P418" s="13"/>
      <c r="Q418" s="13"/>
      <c r="R418" s="13"/>
      <c r="S418" s="14"/>
      <c r="T418" s="13"/>
      <c r="U418" s="13"/>
      <c r="V418" s="13"/>
      <c r="W418" s="13"/>
      <c r="X418" s="13"/>
      <c r="Y418" s="13"/>
      <c r="Z418" s="13"/>
    </row>
    <row r="419" spans="1:26" ht="15">
      <c r="A419" s="11"/>
      <c r="B419" s="15"/>
      <c r="C419" s="11"/>
      <c r="D419" s="11"/>
      <c r="E419" s="15"/>
      <c r="F419" s="8"/>
      <c r="G419" s="8"/>
      <c r="H419" s="8"/>
      <c r="I419" s="8"/>
      <c r="J419" s="8"/>
      <c r="K419" s="8"/>
      <c r="L419" s="8"/>
      <c r="M419" s="15"/>
      <c r="N419" s="15"/>
      <c r="O419" s="13"/>
      <c r="P419" s="13"/>
      <c r="Q419" s="13"/>
      <c r="R419" s="13"/>
      <c r="S419" s="14"/>
      <c r="T419" s="13"/>
      <c r="U419" s="13"/>
      <c r="V419" s="13"/>
      <c r="W419" s="13"/>
      <c r="X419" s="13"/>
      <c r="Y419" s="13"/>
      <c r="Z419" s="13"/>
    </row>
    <row r="420" spans="1:26" ht="15">
      <c r="A420" s="11"/>
      <c r="B420" s="15"/>
      <c r="C420" s="11"/>
      <c r="D420" s="11"/>
      <c r="E420" s="15"/>
      <c r="F420" s="8"/>
      <c r="G420" s="8"/>
      <c r="H420" s="8"/>
      <c r="I420" s="8"/>
      <c r="J420" s="8"/>
      <c r="K420" s="8"/>
      <c r="L420" s="8"/>
      <c r="M420" s="15"/>
      <c r="N420" s="15"/>
      <c r="O420" s="13"/>
      <c r="P420" s="13"/>
      <c r="Q420" s="13"/>
      <c r="R420" s="13"/>
      <c r="S420" s="14"/>
      <c r="T420" s="13"/>
      <c r="U420" s="13"/>
      <c r="V420" s="13"/>
      <c r="W420" s="13"/>
      <c r="X420" s="13"/>
      <c r="Y420" s="13"/>
      <c r="Z420" s="13"/>
    </row>
    <row r="421" spans="1:26" ht="15">
      <c r="A421" s="11"/>
      <c r="B421" s="15"/>
      <c r="C421" s="11"/>
      <c r="D421" s="11"/>
      <c r="E421" s="15"/>
      <c r="F421" s="8"/>
      <c r="G421" s="8"/>
      <c r="H421" s="8"/>
      <c r="I421" s="8"/>
      <c r="J421" s="8"/>
      <c r="K421" s="8"/>
      <c r="L421" s="8"/>
      <c r="M421" s="15"/>
      <c r="N421" s="15"/>
      <c r="O421" s="13"/>
      <c r="P421" s="13"/>
      <c r="Q421" s="13"/>
      <c r="R421" s="13"/>
      <c r="S421" s="14"/>
      <c r="T421" s="13"/>
      <c r="U421" s="13"/>
      <c r="V421" s="13"/>
      <c r="W421" s="13"/>
      <c r="X421" s="13"/>
      <c r="Y421" s="13"/>
      <c r="Z421" s="13"/>
    </row>
    <row r="422" spans="1:26" ht="15">
      <c r="A422" s="11"/>
      <c r="B422" s="15"/>
      <c r="C422" s="11"/>
      <c r="D422" s="11"/>
      <c r="E422" s="15"/>
      <c r="F422" s="8"/>
      <c r="G422" s="8"/>
      <c r="H422" s="8"/>
      <c r="I422" s="8"/>
      <c r="J422" s="8"/>
      <c r="K422" s="8"/>
      <c r="L422" s="8"/>
      <c r="M422" s="15"/>
      <c r="N422" s="15"/>
      <c r="O422" s="13"/>
      <c r="P422" s="13"/>
      <c r="Q422" s="13"/>
      <c r="R422" s="13"/>
      <c r="S422" s="14"/>
      <c r="T422" s="13"/>
      <c r="U422" s="13"/>
      <c r="V422" s="13"/>
      <c r="W422" s="13"/>
      <c r="X422" s="13"/>
      <c r="Y422" s="13"/>
      <c r="Z422" s="13"/>
    </row>
    <row r="423" spans="1:26" ht="15">
      <c r="A423" s="11"/>
      <c r="B423" s="15"/>
      <c r="C423" s="11"/>
      <c r="D423" s="11"/>
      <c r="E423" s="15"/>
      <c r="F423" s="8"/>
      <c r="G423" s="8"/>
      <c r="H423" s="8"/>
      <c r="I423" s="8"/>
      <c r="J423" s="8"/>
      <c r="K423" s="8"/>
      <c r="L423" s="8"/>
      <c r="M423" s="15"/>
      <c r="N423" s="15"/>
      <c r="O423" s="13"/>
      <c r="P423" s="13"/>
      <c r="Q423" s="13"/>
      <c r="R423" s="13"/>
      <c r="S423" s="14"/>
      <c r="T423" s="13"/>
      <c r="U423" s="13"/>
      <c r="V423" s="13"/>
      <c r="W423" s="13"/>
      <c r="X423" s="13"/>
      <c r="Y423" s="13"/>
      <c r="Z423" s="13"/>
    </row>
    <row r="424" spans="1:26" ht="15">
      <c r="A424" s="11"/>
      <c r="B424" s="15"/>
      <c r="C424" s="11"/>
      <c r="D424" s="11"/>
      <c r="E424" s="15"/>
      <c r="F424" s="8"/>
      <c r="G424" s="8"/>
      <c r="H424" s="8"/>
      <c r="I424" s="8"/>
      <c r="J424" s="8"/>
      <c r="K424" s="8"/>
      <c r="L424" s="8"/>
      <c r="M424" s="15"/>
      <c r="N424" s="15"/>
      <c r="O424" s="13"/>
      <c r="P424" s="13"/>
      <c r="Q424" s="13"/>
      <c r="R424" s="13"/>
      <c r="S424" s="14"/>
      <c r="T424" s="13"/>
      <c r="U424" s="13"/>
      <c r="V424" s="13"/>
      <c r="W424" s="13"/>
      <c r="X424" s="13"/>
      <c r="Y424" s="13"/>
      <c r="Z424" s="13"/>
    </row>
    <row r="425" spans="1:26" ht="15">
      <c r="A425" s="11"/>
      <c r="B425" s="15"/>
      <c r="C425" s="11"/>
      <c r="D425" s="11"/>
      <c r="E425" s="15"/>
      <c r="F425" s="8"/>
      <c r="G425" s="8"/>
      <c r="H425" s="8"/>
      <c r="I425" s="8"/>
      <c r="J425" s="8"/>
      <c r="K425" s="8"/>
      <c r="L425" s="8"/>
      <c r="M425" s="15"/>
      <c r="N425" s="15"/>
      <c r="O425" s="13"/>
      <c r="P425" s="13"/>
      <c r="Q425" s="13"/>
      <c r="R425" s="13"/>
      <c r="S425" s="14"/>
      <c r="T425" s="13"/>
      <c r="U425" s="13"/>
      <c r="V425" s="13"/>
      <c r="W425" s="13"/>
      <c r="X425" s="13"/>
      <c r="Y425" s="13"/>
      <c r="Z425" s="13"/>
    </row>
    <row r="426" spans="1:26" ht="15">
      <c r="A426" s="11"/>
      <c r="B426" s="15"/>
      <c r="C426" s="11"/>
      <c r="D426" s="11"/>
      <c r="E426" s="15"/>
      <c r="F426" s="8"/>
      <c r="G426" s="8"/>
      <c r="H426" s="8"/>
      <c r="I426" s="8"/>
      <c r="J426" s="8"/>
      <c r="K426" s="8"/>
      <c r="L426" s="8"/>
      <c r="M426" s="15"/>
      <c r="N426" s="15"/>
      <c r="O426" s="13"/>
      <c r="P426" s="13"/>
      <c r="Q426" s="13"/>
      <c r="R426" s="13"/>
      <c r="S426" s="14"/>
      <c r="T426" s="13"/>
      <c r="U426" s="13"/>
      <c r="V426" s="13"/>
      <c r="W426" s="13"/>
      <c r="X426" s="13"/>
      <c r="Y426" s="13"/>
      <c r="Z426" s="13"/>
    </row>
    <row r="427" spans="1:26" ht="15">
      <c r="A427" s="11"/>
      <c r="B427" s="15"/>
      <c r="C427" s="11"/>
      <c r="D427" s="11"/>
      <c r="E427" s="15"/>
      <c r="F427" s="8"/>
      <c r="G427" s="8"/>
      <c r="H427" s="8"/>
      <c r="I427" s="8"/>
      <c r="J427" s="8"/>
      <c r="K427" s="8"/>
      <c r="L427" s="8"/>
      <c r="M427" s="15"/>
      <c r="N427" s="15"/>
      <c r="O427" s="13"/>
      <c r="P427" s="13"/>
      <c r="Q427" s="13"/>
      <c r="R427" s="13"/>
      <c r="S427" s="14"/>
      <c r="T427" s="13"/>
      <c r="U427" s="13"/>
      <c r="V427" s="13"/>
      <c r="W427" s="13"/>
      <c r="X427" s="13"/>
      <c r="Y427" s="13"/>
      <c r="Z427" s="13"/>
    </row>
    <row r="428" spans="1:26" ht="15">
      <c r="A428" s="11"/>
      <c r="B428" s="15"/>
      <c r="C428" s="11"/>
      <c r="D428" s="11"/>
      <c r="E428" s="15"/>
      <c r="F428" s="8"/>
      <c r="G428" s="8"/>
      <c r="H428" s="8"/>
      <c r="I428" s="8"/>
      <c r="J428" s="8"/>
      <c r="K428" s="8"/>
      <c r="L428" s="8"/>
      <c r="M428" s="15"/>
      <c r="N428" s="15"/>
      <c r="O428" s="13"/>
      <c r="P428" s="13"/>
      <c r="Q428" s="13"/>
      <c r="R428" s="13"/>
      <c r="S428" s="14"/>
      <c r="T428" s="13"/>
      <c r="U428" s="13"/>
      <c r="V428" s="13"/>
      <c r="W428" s="13"/>
      <c r="X428" s="13"/>
      <c r="Y428" s="13"/>
      <c r="Z428" s="13"/>
    </row>
    <row r="429" spans="1:26" ht="15">
      <c r="A429" s="11"/>
      <c r="B429" s="15"/>
      <c r="C429" s="11"/>
      <c r="D429" s="11"/>
      <c r="E429" s="15"/>
      <c r="F429" s="8"/>
      <c r="G429" s="8"/>
      <c r="H429" s="8"/>
      <c r="I429" s="8"/>
      <c r="J429" s="8"/>
      <c r="K429" s="8"/>
      <c r="L429" s="8"/>
      <c r="M429" s="15"/>
      <c r="N429" s="15"/>
      <c r="O429" s="13"/>
      <c r="P429" s="13"/>
      <c r="Q429" s="13"/>
      <c r="R429" s="13"/>
      <c r="S429" s="14"/>
      <c r="T429" s="13"/>
      <c r="U429" s="13"/>
      <c r="V429" s="13"/>
      <c r="W429" s="13"/>
      <c r="X429" s="13"/>
      <c r="Y429" s="13"/>
      <c r="Z429" s="13"/>
    </row>
    <row r="430" spans="1:26" ht="15">
      <c r="A430" s="11"/>
      <c r="B430" s="15"/>
      <c r="C430" s="11"/>
      <c r="D430" s="11"/>
      <c r="E430" s="15"/>
      <c r="F430" s="8"/>
      <c r="G430" s="8"/>
      <c r="H430" s="8"/>
      <c r="I430" s="8"/>
      <c r="J430" s="8"/>
      <c r="K430" s="8"/>
      <c r="L430" s="8"/>
      <c r="M430" s="15"/>
      <c r="N430" s="15"/>
      <c r="O430" s="13"/>
      <c r="P430" s="13"/>
      <c r="Q430" s="13"/>
      <c r="R430" s="13"/>
      <c r="S430" s="14"/>
      <c r="T430" s="13"/>
      <c r="U430" s="13"/>
      <c r="V430" s="13"/>
      <c r="W430" s="13"/>
      <c r="X430" s="13"/>
      <c r="Y430" s="13"/>
      <c r="Z430" s="13"/>
    </row>
    <row r="431" spans="1:26" ht="15">
      <c r="A431" s="11"/>
      <c r="B431" s="15"/>
      <c r="C431" s="11"/>
      <c r="D431" s="11"/>
      <c r="E431" s="15"/>
      <c r="F431" s="8"/>
      <c r="G431" s="8"/>
      <c r="H431" s="8"/>
      <c r="I431" s="8"/>
      <c r="J431" s="8"/>
      <c r="K431" s="8"/>
      <c r="L431" s="8"/>
      <c r="M431" s="15"/>
      <c r="N431" s="15"/>
      <c r="O431" s="13"/>
      <c r="P431" s="13"/>
      <c r="Q431" s="13"/>
      <c r="R431" s="13"/>
      <c r="S431" s="14"/>
      <c r="T431" s="13"/>
      <c r="U431" s="13"/>
      <c r="V431" s="13"/>
      <c r="W431" s="13"/>
      <c r="X431" s="13"/>
      <c r="Y431" s="13"/>
      <c r="Z431" s="13"/>
    </row>
    <row r="432" spans="1:26" ht="15">
      <c r="A432" s="11"/>
      <c r="B432" s="15"/>
      <c r="C432" s="11"/>
      <c r="D432" s="11"/>
      <c r="E432" s="15"/>
      <c r="F432" s="8"/>
      <c r="G432" s="8"/>
      <c r="H432" s="8"/>
      <c r="I432" s="8"/>
      <c r="J432" s="8"/>
      <c r="K432" s="8"/>
      <c r="L432" s="8"/>
      <c r="M432" s="15"/>
      <c r="N432" s="15"/>
      <c r="O432" s="13"/>
      <c r="P432" s="13"/>
      <c r="Q432" s="13"/>
      <c r="R432" s="13"/>
      <c r="S432" s="14"/>
      <c r="T432" s="13"/>
      <c r="U432" s="13"/>
      <c r="V432" s="13"/>
      <c r="W432" s="13"/>
      <c r="X432" s="13"/>
      <c r="Y432" s="13"/>
      <c r="Z432" s="13"/>
    </row>
    <row r="433" spans="1:26" ht="15">
      <c r="A433" s="11"/>
      <c r="B433" s="15"/>
      <c r="C433" s="11"/>
      <c r="D433" s="11"/>
      <c r="E433" s="15"/>
      <c r="F433" s="8"/>
      <c r="G433" s="8"/>
      <c r="H433" s="8"/>
      <c r="I433" s="8"/>
      <c r="J433" s="8"/>
      <c r="K433" s="8"/>
      <c r="L433" s="8"/>
      <c r="M433" s="15"/>
      <c r="N433" s="15"/>
      <c r="O433" s="13"/>
      <c r="P433" s="13"/>
      <c r="Q433" s="13"/>
      <c r="R433" s="13"/>
      <c r="S433" s="14"/>
      <c r="T433" s="13"/>
      <c r="U433" s="13"/>
      <c r="V433" s="13"/>
      <c r="W433" s="13"/>
      <c r="X433" s="13"/>
      <c r="Y433" s="13"/>
      <c r="Z433" s="13"/>
    </row>
    <row r="434" spans="1:26" ht="15">
      <c r="A434" s="11"/>
      <c r="B434" s="15"/>
      <c r="C434" s="11"/>
      <c r="D434" s="11"/>
      <c r="E434" s="15"/>
      <c r="F434" s="8"/>
      <c r="G434" s="8"/>
      <c r="H434" s="8"/>
      <c r="I434" s="8"/>
      <c r="J434" s="8"/>
      <c r="K434" s="8"/>
      <c r="L434" s="8"/>
      <c r="M434" s="15"/>
      <c r="N434" s="15"/>
      <c r="O434" s="13"/>
      <c r="P434" s="13"/>
      <c r="Q434" s="13"/>
      <c r="R434" s="13"/>
      <c r="S434" s="14"/>
      <c r="T434" s="13"/>
      <c r="U434" s="13"/>
      <c r="V434" s="13"/>
      <c r="W434" s="13"/>
      <c r="X434" s="13"/>
      <c r="Y434" s="13"/>
      <c r="Z434" s="13"/>
    </row>
    <row r="435" spans="1:26" ht="15">
      <c r="A435" s="11"/>
      <c r="B435" s="15"/>
      <c r="C435" s="11"/>
      <c r="D435" s="11"/>
      <c r="E435" s="15"/>
      <c r="F435" s="8"/>
      <c r="G435" s="8"/>
      <c r="H435" s="8"/>
      <c r="I435" s="8"/>
      <c r="J435" s="8"/>
      <c r="K435" s="8"/>
      <c r="L435" s="8"/>
      <c r="M435" s="15"/>
      <c r="N435" s="15"/>
      <c r="O435" s="13"/>
      <c r="P435" s="13"/>
      <c r="Q435" s="13"/>
      <c r="R435" s="13"/>
      <c r="S435" s="14"/>
      <c r="T435" s="13"/>
      <c r="U435" s="13"/>
      <c r="V435" s="13"/>
      <c r="W435" s="13"/>
      <c r="X435" s="13"/>
      <c r="Y435" s="13"/>
      <c r="Z435" s="13"/>
    </row>
    <row r="436" spans="1:26" ht="15">
      <c r="A436" s="11"/>
      <c r="B436" s="15"/>
      <c r="C436" s="11"/>
      <c r="D436" s="11"/>
      <c r="E436" s="15"/>
      <c r="F436" s="8"/>
      <c r="G436" s="8"/>
      <c r="H436" s="8"/>
      <c r="I436" s="8"/>
      <c r="J436" s="8"/>
      <c r="K436" s="8"/>
      <c r="L436" s="8"/>
      <c r="M436" s="15"/>
      <c r="N436" s="15"/>
      <c r="O436" s="13"/>
      <c r="P436" s="13"/>
      <c r="Q436" s="13"/>
      <c r="R436" s="13"/>
      <c r="S436" s="14"/>
      <c r="T436" s="13"/>
      <c r="U436" s="13"/>
      <c r="V436" s="13"/>
      <c r="W436" s="13"/>
      <c r="X436" s="13"/>
      <c r="Y436" s="13"/>
      <c r="Z436" s="13"/>
    </row>
    <row r="437" spans="1:26" ht="15">
      <c r="A437" s="11"/>
      <c r="B437" s="15"/>
      <c r="C437" s="11"/>
      <c r="D437" s="11"/>
      <c r="E437" s="15"/>
      <c r="F437" s="8"/>
      <c r="G437" s="8"/>
      <c r="H437" s="8"/>
      <c r="I437" s="8"/>
      <c r="J437" s="8"/>
      <c r="K437" s="8"/>
      <c r="L437" s="8"/>
      <c r="M437" s="15"/>
      <c r="N437" s="15"/>
      <c r="O437" s="13"/>
      <c r="P437" s="13"/>
      <c r="Q437" s="13"/>
      <c r="R437" s="13"/>
      <c r="S437" s="14"/>
      <c r="T437" s="13"/>
      <c r="U437" s="13"/>
      <c r="V437" s="13"/>
      <c r="W437" s="13"/>
      <c r="X437" s="13"/>
      <c r="Y437" s="13"/>
      <c r="Z437" s="13"/>
    </row>
    <row r="438" spans="1:26" ht="15">
      <c r="A438" s="11"/>
      <c r="B438" s="15"/>
      <c r="C438" s="11"/>
      <c r="D438" s="11"/>
      <c r="E438" s="15"/>
      <c r="F438" s="8"/>
      <c r="G438" s="8"/>
      <c r="H438" s="8"/>
      <c r="I438" s="8"/>
      <c r="J438" s="8"/>
      <c r="K438" s="8"/>
      <c r="L438" s="8"/>
      <c r="M438" s="15"/>
      <c r="N438" s="15"/>
      <c r="O438" s="13"/>
      <c r="P438" s="13"/>
      <c r="Q438" s="13"/>
      <c r="R438" s="13"/>
      <c r="S438" s="14"/>
      <c r="T438" s="13"/>
      <c r="U438" s="13"/>
      <c r="V438" s="13"/>
      <c r="W438" s="13"/>
      <c r="X438" s="13"/>
      <c r="Y438" s="13"/>
      <c r="Z438" s="13"/>
    </row>
    <row r="439" spans="1:26" ht="15">
      <c r="A439" s="11"/>
      <c r="B439" s="15"/>
      <c r="C439" s="11"/>
      <c r="D439" s="11"/>
      <c r="E439" s="15"/>
      <c r="F439" s="8"/>
      <c r="G439" s="8"/>
      <c r="H439" s="8"/>
      <c r="I439" s="8"/>
      <c r="J439" s="8"/>
      <c r="K439" s="8"/>
      <c r="L439" s="8"/>
      <c r="M439" s="15"/>
      <c r="N439" s="15"/>
      <c r="O439" s="13"/>
      <c r="P439" s="13"/>
      <c r="Q439" s="13"/>
      <c r="R439" s="13"/>
      <c r="S439" s="14"/>
      <c r="T439" s="13"/>
      <c r="U439" s="13"/>
      <c r="V439" s="13"/>
      <c r="W439" s="13"/>
      <c r="X439" s="13"/>
      <c r="Y439" s="13"/>
      <c r="Z439" s="13"/>
    </row>
    <row r="440" spans="1:26" ht="15">
      <c r="A440" s="11"/>
      <c r="B440" s="15"/>
      <c r="C440" s="11"/>
      <c r="D440" s="11"/>
      <c r="E440" s="15"/>
      <c r="F440" s="8"/>
      <c r="G440" s="8"/>
      <c r="H440" s="8"/>
      <c r="I440" s="8"/>
      <c r="J440" s="8"/>
      <c r="K440" s="8"/>
      <c r="L440" s="8"/>
      <c r="M440" s="15"/>
      <c r="N440" s="15"/>
      <c r="O440" s="13"/>
      <c r="P440" s="13"/>
      <c r="Q440" s="13"/>
      <c r="R440" s="13"/>
      <c r="S440" s="14"/>
      <c r="T440" s="13"/>
      <c r="U440" s="13"/>
      <c r="V440" s="13"/>
      <c r="W440" s="13"/>
      <c r="X440" s="13"/>
      <c r="Y440" s="13"/>
      <c r="Z440" s="13"/>
    </row>
    <row r="441" spans="1:26" ht="15">
      <c r="A441" s="11"/>
      <c r="B441" s="15"/>
      <c r="C441" s="11"/>
      <c r="D441" s="11"/>
      <c r="E441" s="15"/>
      <c r="F441" s="8"/>
      <c r="G441" s="8"/>
      <c r="H441" s="8"/>
      <c r="I441" s="8"/>
      <c r="J441" s="8"/>
      <c r="K441" s="8"/>
      <c r="L441" s="8"/>
      <c r="M441" s="15"/>
      <c r="N441" s="15"/>
      <c r="O441" s="13"/>
      <c r="P441" s="13"/>
      <c r="Q441" s="13"/>
      <c r="R441" s="13"/>
      <c r="S441" s="14"/>
      <c r="T441" s="13"/>
      <c r="U441" s="13"/>
      <c r="V441" s="13"/>
      <c r="W441" s="13"/>
      <c r="X441" s="13"/>
      <c r="Y441" s="13"/>
      <c r="Z441" s="13"/>
    </row>
    <row r="442" spans="1:26" ht="15">
      <c r="A442" s="11"/>
      <c r="B442" s="15"/>
      <c r="C442" s="11"/>
      <c r="D442" s="11"/>
      <c r="E442" s="15"/>
      <c r="F442" s="8"/>
      <c r="G442" s="8"/>
      <c r="H442" s="8"/>
      <c r="I442" s="8"/>
      <c r="J442" s="8"/>
      <c r="K442" s="8"/>
      <c r="L442" s="8"/>
      <c r="M442" s="15"/>
      <c r="N442" s="15"/>
      <c r="O442" s="13"/>
      <c r="P442" s="13"/>
      <c r="Q442" s="13"/>
      <c r="R442" s="13"/>
      <c r="S442" s="14"/>
      <c r="T442" s="13"/>
      <c r="U442" s="13"/>
      <c r="V442" s="13"/>
      <c r="W442" s="13"/>
      <c r="X442" s="13"/>
      <c r="Y442" s="13"/>
      <c r="Z442" s="13"/>
    </row>
  </sheetData>
  <mergeCells count="142">
    <mergeCell ref="N41:N46"/>
    <mergeCell ref="N77:N82"/>
    <mergeCell ref="N83:N88"/>
    <mergeCell ref="M65:M70"/>
    <mergeCell ref="N65:N70"/>
    <mergeCell ref="M77:M82"/>
    <mergeCell ref="M71:M76"/>
    <mergeCell ref="N71:N76"/>
    <mergeCell ref="M83:M88"/>
    <mergeCell ref="B113:B118"/>
    <mergeCell ref="M3:M4"/>
    <mergeCell ref="A5:D10"/>
    <mergeCell ref="M5:M10"/>
    <mergeCell ref="F3:G3"/>
    <mergeCell ref="I3:L3"/>
    <mergeCell ref="A3:A4"/>
    <mergeCell ref="B3:B4"/>
    <mergeCell ref="B89:B94"/>
    <mergeCell ref="B95:B100"/>
    <mergeCell ref="B101:B106"/>
    <mergeCell ref="M95:M100"/>
    <mergeCell ref="M89:M94"/>
    <mergeCell ref="C89:C94"/>
    <mergeCell ref="D89:D94"/>
    <mergeCell ref="C95:C100"/>
    <mergeCell ref="D95:D100"/>
    <mergeCell ref="C101:C106"/>
    <mergeCell ref="D101:D106"/>
    <mergeCell ref="M101:M106"/>
    <mergeCell ref="D125:D130"/>
    <mergeCell ref="M107:M112"/>
    <mergeCell ref="N107:N112"/>
    <mergeCell ref="M125:M130"/>
    <mergeCell ref="N125:N130"/>
    <mergeCell ref="M119:M124"/>
    <mergeCell ref="D119:D124"/>
    <mergeCell ref="N119:N124"/>
    <mergeCell ref="N116:N118"/>
    <mergeCell ref="N113:N115"/>
    <mergeCell ref="A71:A76"/>
    <mergeCell ref="A65:A70"/>
    <mergeCell ref="A35:A40"/>
    <mergeCell ref="B107:B112"/>
    <mergeCell ref="B65:B70"/>
    <mergeCell ref="B71:B76"/>
    <mergeCell ref="B77:B82"/>
    <mergeCell ref="A41:A46"/>
    <mergeCell ref="B59:B64"/>
    <mergeCell ref="B83:B88"/>
    <mergeCell ref="A113:A118"/>
    <mergeCell ref="B47:B52"/>
    <mergeCell ref="B53:B58"/>
    <mergeCell ref="A59:A64"/>
    <mergeCell ref="A107:A112"/>
    <mergeCell ref="A101:A106"/>
    <mergeCell ref="A95:A100"/>
    <mergeCell ref="A89:A94"/>
    <mergeCell ref="A83:A88"/>
    <mergeCell ref="A77:A82"/>
    <mergeCell ref="C53:C58"/>
    <mergeCell ref="C41:C46"/>
    <mergeCell ref="A47:A52"/>
    <mergeCell ref="A53:A58"/>
    <mergeCell ref="B41:B46"/>
    <mergeCell ref="D59:D64"/>
    <mergeCell ref="C65:C70"/>
    <mergeCell ref="D65:D70"/>
    <mergeCell ref="C71:C76"/>
    <mergeCell ref="D71:D76"/>
    <mergeCell ref="C59:C64"/>
    <mergeCell ref="C77:C82"/>
    <mergeCell ref="D77:D82"/>
    <mergeCell ref="C83:C88"/>
    <mergeCell ref="D83:D88"/>
    <mergeCell ref="C107:C112"/>
    <mergeCell ref="D113:D118"/>
    <mergeCell ref="D107:D112"/>
    <mergeCell ref="C113:C118"/>
    <mergeCell ref="A125:A130"/>
    <mergeCell ref="A119:A124"/>
    <mergeCell ref="B119:B124"/>
    <mergeCell ref="C119:C124"/>
    <mergeCell ref="B125:B130"/>
    <mergeCell ref="C125:C130"/>
    <mergeCell ref="S3:S4"/>
    <mergeCell ref="O3:O4"/>
    <mergeCell ref="P3:P4"/>
    <mergeCell ref="Q3:Q4"/>
    <mergeCell ref="R3:R4"/>
    <mergeCell ref="C17:C22"/>
    <mergeCell ref="M47:M52"/>
    <mergeCell ref="N47:N52"/>
    <mergeCell ref="M35:M40"/>
    <mergeCell ref="N35:N40"/>
    <mergeCell ref="M29:M34"/>
    <mergeCell ref="N29:N34"/>
    <mergeCell ref="D41:D46"/>
    <mergeCell ref="C47:C52"/>
    <mergeCell ref="D47:D52"/>
    <mergeCell ref="N3:N4"/>
    <mergeCell ref="N5:N10"/>
    <mergeCell ref="C3:C4"/>
    <mergeCell ref="D3:D4"/>
    <mergeCell ref="E3:E4"/>
    <mergeCell ref="H3:H4"/>
    <mergeCell ref="B23:B28"/>
    <mergeCell ref="B29:B34"/>
    <mergeCell ref="D35:D40"/>
    <mergeCell ref="A23:A28"/>
    <mergeCell ref="C23:C28"/>
    <mergeCell ref="D23:D28"/>
    <mergeCell ref="A29:A34"/>
    <mergeCell ref="C35:C40"/>
    <mergeCell ref="B35:B40"/>
    <mergeCell ref="C29:C34"/>
    <mergeCell ref="A1:N1"/>
    <mergeCell ref="M17:M22"/>
    <mergeCell ref="N17:N22"/>
    <mergeCell ref="D17:D22"/>
    <mergeCell ref="A17:A22"/>
    <mergeCell ref="B17:B22"/>
    <mergeCell ref="M11:M14"/>
    <mergeCell ref="A11:A15"/>
    <mergeCell ref="B11:B15"/>
    <mergeCell ref="C11:C15"/>
    <mergeCell ref="D11:D15"/>
    <mergeCell ref="N11:N15"/>
    <mergeCell ref="M53:M54"/>
    <mergeCell ref="M55:M58"/>
    <mergeCell ref="D29:D34"/>
    <mergeCell ref="D53:D58"/>
    <mergeCell ref="M23:M28"/>
    <mergeCell ref="N23:N28"/>
    <mergeCell ref="N53:N58"/>
    <mergeCell ref="M41:M46"/>
    <mergeCell ref="M116:M118"/>
    <mergeCell ref="M113:M115"/>
    <mergeCell ref="M59:M64"/>
    <mergeCell ref="N59:N64"/>
    <mergeCell ref="N101:N106"/>
    <mergeCell ref="N95:N100"/>
    <mergeCell ref="N89:N94"/>
  </mergeCells>
  <printOptions horizontalCentered="1"/>
  <pageMargins left="0.1968503937007874" right="0.1968503937007874" top="0.5905511811023623" bottom="0.1968503937007874" header="0.5118110236220472" footer="0"/>
  <pageSetup horizontalDpi="600" verticalDpi="600" orientation="landscape" paperSize="9" scale="43" r:id="rId1"/>
  <rowBreaks count="11" manualBreakCount="11">
    <brk id="15" max="13" man="1"/>
    <brk id="22" max="13" man="1"/>
    <brk id="34" max="13" man="1"/>
    <brk id="44" max="13" man="1"/>
    <brk id="54" max="13" man="1"/>
    <brk id="58" max="13" man="1"/>
    <brk id="70" max="13" man="1"/>
    <brk id="82" max="13" man="1"/>
    <brk id="94" max="13" man="1"/>
    <brk id="106" max="13" man="1"/>
    <brk id="115" max="13" man="1"/>
  </rowBreaks>
  <colBreaks count="1" manualBreakCount="1">
    <brk id="14"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BunakLD</cp:lastModifiedBy>
  <cp:lastPrinted>2017-05-12T04:09:20Z</cp:lastPrinted>
  <dcterms:created xsi:type="dcterms:W3CDTF">1996-10-08T23:32:33Z</dcterms:created>
  <dcterms:modified xsi:type="dcterms:W3CDTF">2017-05-12T04:12:43Z</dcterms:modified>
  <cp:category/>
  <cp:version/>
  <cp:contentType/>
  <cp:contentStatus/>
</cp:coreProperties>
</file>