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'Лист3'!$3:$4</definedName>
    <definedName name="_xlnm.Print_Area" localSheetId="2">'Лист3'!$A$1:$N$131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<sst xmlns="http://schemas.openxmlformats.org/spreadsheetml/2006/main" count="294" uniqueCount="128">
  <si>
    <t xml:space="preserve">Количество физкультурно-массовых и спортивных мероприятий различного уровня, проводимых на территории МО - 135 или 100% к плану (план 135);
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- 8,6 или 72,3% к плану (план 11,9);
Доля граждан муниципального  образования  городской  округ  город Пыть-Ях,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- на 2016 год показатель не запланирован, %;
 - из них доля  учащихся  муниципального  образования  городской  округ  город Пыть-Ях, выполнивших нормативы Всероссийского физкультурно-спортивного комплекса «Готов к труду и обороне» (ГТО), в общей численности учащихся города, принявших участие в сдаче норм, % - 5,7% или 19,2% к плану (план 30);
Доля населения, систематически занимающегося физической культурой и спортом, в общей численности населения, % - 32,5 или 100% (план 32,5);
Сохранение секций  по видам спорта  (ед.) - 11 или 100% (план 11);
Уровень обеспеченности населения спортивными сооружениями исходя 
из единовременной пропускной способности объектов спорта, % - 29,2% 
или 91,3% к плану (план 32);
Количество спортивных сооружений (ед.) - 94 или 116,0% (план 81);
Увеличение количества присвоенных спортивных разрядов и 
квалификационных категорий  спортивных судей (ед.) - 390 или 100% к 
плану (план 390);
Сохранение отделений   по видам спорта (ед.) - 11 или 100% (план 11);
Количество тренеров по видам спорта и физкультурных работников по 
месту жительства  - 136 или 103,0% (план 132);
Доля детей, занимающихся в специализированных спортивных учреждениях, 
в общей численности детей от 6-15 лет %  - 21,8 или 96,9% к плану 
(план 22,5).
Средний процент достижения показателей по состоянию на 
31.12.2016г. - 90,8%.
</t>
  </si>
  <si>
    <t xml:space="preserve">Плановый объем субсидий на 2016 год  из бюджета автономного округа 33 425,6 тыс. руб., на 31.12.2016г.г. исполнение - 100%,  в том числе:  
- поддержка животноводства, переработки и реализации продукции животноводства - 26 592,1 тыс.руб., получателями субсидий стали 6 КФХ и 6 ЛПХ; 
- поддержка малых форм хозяйствования - 6 547,5 тыс.руб., получателями субсидий стало 3 КФХ; 
- проведение мероприятий по предупреждению и ликвидации болезней животных, их лечению, защите населения от болезней, общих для человека и животных - 286,0 тыс.руб., на 31.12.2016г. исполнение 100%.
По состоянию на 31.12.2016 г. на территории города зарегистрировано 7 личных подсобных хозяйств, 9 крестьянско-фермерских хозяйств и 2 индивидуальных предпринимателя. 
На осуществление полномочий по проведению Всероссийской 
сельскохозяйственной переписи в 2016 году  из федерального бюджета запланировано 66,3 тыс.руб., на 31.12.2016г. исполнение 66,2 тыс.руб.. 
Заключены договоры:
 - от 24.06.2016г. №109 с гр. Журило П.И. на сумму 64,5 тыс.руб. на оказание транспортных услуг, исполнение на 31.12.2016 - 100%;
 - от 22.06.2016г. №107 с ПАО "Мега-Фон" на сумму 1,7 тыс.руб. 
оказание услуг связи, исполнение на 31.12.2016 - 100%             </t>
  </si>
  <si>
    <t>Заключено Соглашение от 16.03.2016г. №41 "О сотрудничестве в сфере реализации государственной программы Ханты-Мансийского автономного округа–Югры "Развитие культуры и туризма в ХМАО-Югре на 2016-2020 годы": 
 - на развитие библиотечного дела на 2016 год предусмотрено 796,8 тыс.руб., в т.ч. федеральный бюджет - 10,5 тыс.руб.;  окружной бюджет - 668,3 тыс.руб.; местный бюджет 118,0 тыс.руб. Исполнение на 31.12.2016г. - 100%, оплачены услуги по обеспечению доступа к сети Интернет 3-х филиалов библиотек г. Пыть-Яха, произведена поставка планшетного книжного сканера формата А3; приобретены расходные материалы; техническое сопровождение АБИС ИРБИС; произведено пополнение библиотечного фонда на 872 экз., оформлена подписка на второе полугодие 2016 года на 143 наименования газет и журналов, приобретены АРМ в количестве 2 ед. с установленной операционной 
системой, пакетом программного обеспечения; по договору от 29.06.2016 №02 с ООО «Издательство «Эксмо» произведена поставка книжной продукции на сумму 10,5 тыс.руб. в количестве 39 экземпляров.
 - на обновление  материально-технической  базы МБОУ ДО "ДШИ" - 
запланировано 1 501,5 тыс. руб. (окружной бюджет - 1 276,3 тыс.руб.; 
местный бюджет - 225,2 тыс.руб.),исполнение - 100%, подключение 
и обслуживание ИАС «Аверс», заключено 9 договоров на приобретение 
оборудования и музыкальных инструментов, поставка товаров 
произведена в полном объеме.
В целях реализации Указа Президента РФ № 597 от 07 мая 2012г. 
заключено на 2016 год Соглашение  от 11.01.2016 № 1  на 
софинансирование расходных обязательств на повышение оплаты 
труда работников муниципальных учреждений культуры МАУК "ЦБС",  
МАУК "Краеведческий экомузей", МАУК "КДЦ" на общую сумму 
10 545,5 тыс.руб., 95% от общей суммы финансирования 
(софинансирование местного бюджета 5% - 555,0 тыс. руб.). 
Исполнение на 31.12.2016г. - 100%. 
На развитие архивного дела запланирована субсидия из окружного 
бюджета 211,6 тыс.руб., по состоянию на 31.12.2016г исполнение 100%, 
осуществлена поставка оргтехники; осуществлено сопровождение, 
обслуживание и развитие сайта отдела по делам архивов.
На реализацию наказов избирателей запланировано 1 300,0 тыс.руб., 
по состоянию на 31.12.2016г., исполнение 100%: проведены мероприятия 
"Фронтовой привал", "День государственного флага РФ"; приобретены 
317 экз. и 570 экз. художественной и отраслевой литературы 
соответственно; осуществлено обустройство эколого-этнографической
тропы МАУК "КЭМ"; приобретены 30 кресел для кинозала "Кедр".
Всего по программе исполнение на 31.12.2016г. - 211 544,5 тыс.руб. 
(федеральный бюджет - 10,5 тыс.руб.; окружной бюджет - 14 001,7 тыс.
руб., местный бюджет - 186 502,6 тыс. руб.; в/б - 11 029,7 тыс.руб.) 
или 91,0% к плану по программе.</t>
  </si>
  <si>
    <t>Количество несовершеннолетних граждан, в возрасте от 14 до 18 лет, трудоустроенных на временные работы в свободное от учебы время, чел. -  330 или 100,0% к плану (план 330);
Доля несовершеннолетних граждан,  в возрасте от 14 до 18 лет трудоустроенных на временные работы,  в свободное от учебы время- 15,8 или 100% к плану (план - 15,8);
Количество незанятых инвалидов, трудоустроенных на вновь созданные специальные рабочие места - 1 или 100% к плану (план 1);
Количество лиц, занятых на общественных работах, человек - 3 или 100% к плану (план -3)
Количество конкурсов по охране труда (в том числе ежегодное тестирование), ед. - 2 или 100,0% к плану (план 2);
Количество изготовленных и размещенных баннеров по охране труда, шт. - 4 или 100,0% к плану (план 4).
Количество выпускников профессиональных образовательных организаций и образовательных организаций 
высшего образования  в возрасте до 25 лет, прошедших стажировку в муниципальных учреждениях - 6 или 100,0% к плану (план -6);
Количество обученных в области охраны труда, из числа работников муниципальных учреждений, чел. - 48 или 100% к плану (план 48);
Количество рабочих мест в муниципальных учреждениях, на которых 
проведена специальная оценка условий труда, ед.  - 108 или 100% к плану (план 108);
Количество публикаций в СМИ, ед. - 64 или 100% к плану (план 64).
Средний процент достижения показателей по состоянию на 31.12.2016г. - 
100%</t>
  </si>
  <si>
    <t>Увеличение доли детей в возрасте от 6 до 17 лет  (включительно), охваченных всеми формами отдыха и оздоровления, от общей численности детей, нуждающихся в оздоровлении, % - 32,53 или 100% к плану (план 32,53%);
из них,
- прошедших оздоровление в организациях отдыха и оздоровления - 6,92 или 100% к плану (план 6,92%);
- прошедших оздоровление в лагерях с дневным пребыванием детей - 25,61 или 100% к плану (план 25,61%);
Доля детей, оставшихся без попечения родителей, всего - 1,91 или 97,9% к плану (план 1,87), показатель обратный;
- в том числе, переданных не родственникам (в приемные семьи, на усыновление (удочерение), 
под опеку (попечительство), охваченных другими формами семейного устройства, % - 100% к плану;
Доля  детей, оставшихся без попечения родителей, и лиц из числа  детей, оставшихся без попечения родителей, состоящих на учете на получение жилого помещения, включая лиц от 18 лет и старше, обеспеченных жилыми помещениями за отчетный год, в общей численности  детей, оставшихся без попечения родителей, и лиц из их числа, состоящих на учете на получение жилого помещения, включая лиц в возрасте от 18 лет и старше (всего 
на начало отчетного года), % - 7 помещений или 100% к плану (план 100%);
Количество школьников – получателей социальной поддержки на проезд в 
городском транспорте, чел. - 5 250 или 100% к плану (план -5 250);
Количество неработающих пенсионеров получателей социальной 
поддержки на проезд в городском транспорте - 1 053 или 100% к плану 
(план - 1 053);
Количество лиц, удостоенных звания «Почетный гражданин города 
Пыть-Яха» - 17 или 100% к плану (план - 17);
Количество получателей единовременной выплаты ко Дню Победы в 
Великой Отечественной войне, юбилейным и памятным датам - 19 или 
100% (план - 19);
Количество получателей дополнительного пенсионного обеспечения - 
59 или 89,4% к плану (план - 66);
Количество неработающих пенсионеров- получателей выплаты в связи 
с Юбилеем (55,60,65 и далее через 5 лет) - 2 или 100% (план - 2);
Количество получателей льготы на оплату стоимости одной помывки в 
городской бане - 5 316 или 114,5% к плану (план - 4644).
Средний процент достижения показателей по состоянию на 31.12.2016г. - 
100,0%</t>
  </si>
  <si>
    <t xml:space="preserve">Сохранение доли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организаций, (%) - 94,5% к плану (100%);
Увеличение обеспеченности детей дошкольного возраста местами в дошкольных образовательных организациях, (количество мест на 1000 детей) - 508 мест на 1000 детей или 99,8% к плану (план 509);
Увеличение доли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организациях, (%) - 80,7 или 100,9% к плану (план - 80);
Доля муниципальных общеобразовательных организаций, имеющих физкультурный зал, в общей численности муниципальных общеобразовательных организаций, (%) - 100%
Доля населения в возрасте 7 – 18 лет, охваченная образованием с учетом образовательных 
потребностей и запросов обучающихся, в том числе имеющих ограниченные 
возможности здоровья, в общей численности населения в возрасте 7 – 18 лет, (%) - 100
или 101% к плану (план - 99).
Средний процент достижения показателей по состоянию на 31.12.2016г. -
101,2% </t>
  </si>
  <si>
    <t>Сохранение отношения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 (%) - по итогам 2016 года показатель достигнут 100% (план 100%). 
Сохранение охвата детей в возрасте 5 –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– 18 лет) - 41,0 или 100% к плану (план 41%). 
Сохранение отношения среднемесячной заработной платы педагогических 
работников дошкольных образовательных организаций к среднемесячной заработной плате в сфере общего образования (%) - 85% к плану (план 100%);
Сохранение отношения среднемесячной заработной платы педагогических работников общеобразовательных организаций к среднемесячной заработной плате в автономном округе (%) - 96% к плану (план 100%);
Увеличение отношения среднемесячной заработной платы педагогических 
работников организаций дополнительного образования детей к 
среднемесячной заработной плате учителей общеобразовательных 
организаций в автономном округе (%) - 82 или 91% к плану (план - 90);
Сохранение доли муниципальных общеобразовательных организаций, 
реализующих программы общего образования, здания которых находятся 
в аварийном состоянии или требуют капитального ремонта, в общей 
численности муниципальных общеобразовательных организаций, 
реализующих программы общего образования(%) - 100%, здания, 
находящиеся в аварийном состоянии отсутствуют;
Снижение отношения среднего балла единого государственного экзамена 
(в расчете на 2 обязательных предмета) в 10% школ с лучшими 
результатами единого государственного экзамена к среднему баллу единого 
государственного экзамена (в расчете на 2 обязательных предмета) в 10% 
школ с худшими результатами единого государственного экзамена - 1,08 
или 95,6% к плану (план 1,13). 
Увеличение доли молодых людей в возрасте от 14 до 30 лет, участвующих 
в деятельности молодежных общественных объединений, в общей 
численности молодежи (%) -  28,2 или 104% к плану (план 27,1);
Увеличение доли допризывной молодежи, состоящей в патриотических 
клубах, центрах, учреждениях и вовлеченной в мероприятия патриотической 
направленности, в общей численности допризывной молодежи (%) - 32,2 
или 146% к плану (план - 22,0);
Увеличение доли допризывной молодежи, занимающейся военно-
прикладными и техническими видами спорта,  в общей численности 
допризывной молодежи (%) - 48 или 104% (план 46,0);
Сохранение доли муниципальных общеобразовательных организаций, 
реализующих программы общего образования, здания которых 
находятся в аварийном состоянии или требуют капитального ремонта, 
в общей численности муниципальных общеобразовательных организаций, 
реализующих программы общего образования(%) - 100%, 
здания, находящиеся в аварийном состоянии отсутствуют;</t>
  </si>
  <si>
    <t xml:space="preserve">В целях реализации мероприятий по управлению и распоряжению муниципальным имуществом заключены:
- 7 контрактов на проведение технической паспортизации и инвентаризации муниципального имущества, по результатам которых составлено 26 актов обследования по факту сноса жилых домов, признанных аварийными и непригодными для проживания, изготовлены технические планы на 1 автомобильную дорогу, 2 нежилых помещения, 44 сети ТВС; 19 технических паспортов;
- 17 контрактов на определение рыночной оценки имущества, в результате оценен 291 объект муниципальной собственности;
- 7 контрактов на выполнение работ по обследованию технического состояния 13 жилых домов, в результате 12 жилых домов признаны специалистами не пригодными для проживания, техническое состояние конструкций ж/д №23 в 6 мкр. определено как работоспособное;
- агентский договор с ООО "РКЦ-ЖКХ» на оплату услуг, связанных с начислением, организацией сбора и учета платежей за найм жилых помещений по договорам социального найма;
- договоры на обслуживание и внедрение программного продукта по учету муниципального имущества;
- оплачены услуги по ведению реестра владельцев ценных бумаг в рамках 
реализации мероприятия "Регистрационный сбор за регистрацию перехода 
права собственности на акции» в сумме 400,0 тыс. руб.;
Для обеспечения надлежащего уровня эксплуатации муниципального 
имущества:
- проведены работы по демонтажу 6 жилых домов, 2 нежилых зданий; 
- заключены м/к на обслуживание пожарной сигнализации в 2-х жилых 
домах, все помещения в которых принадлежат муниципальному 
образованию (2А, ул. Железнодорожная 2А, Пионерный 7А).
- заключены контракты на выполнение работ по изготовлению схем 
эвакуации при возникновении чрезвычайных ситуаций "Монумент славы 
и вечного огня» и «Площадь мира» в сумме 200,0 тыс. руб. 
В целях восстановления эксплуатационного ресурса и снижения 
физического износа объектов муниципальной собственности проведен 
капитальный ремонт и реконструкция объектов муниципального 
жилищного фонда (мкр.5, д. 10/2, кв. 309; мкр.3, д.102, кв.8),  нежилых 
объектов (мкр.2, д.12 помещение прокуратуры).
В целях обеспечения сохранности объектов муниципальной 
собственности и  смягчения последствий чрезвычайных ситуаций 
природного и техногенного характера заключен муниципальный 
контракт с ПАО Страховая акционерная компания «Энергогарант», 
застраховано 14,9 тыс. кв.м. жилых помещений в деревянном исполнении. 
В целях формирования фонда капитального ремонта общего имущества 
в многоквартирных жилых домах заключено соглашение с 
Некоммерческой организацией «Югорский фонд капитального ремонта
многоквартирных домов» от 29.08.2014 № 66 МС на 440 ед. или 22 031,5 
кв.м. объектов жилого и нежилого фонда. 
По результатам проведения мероприятий по землеустройству и 
землепользованию заключены 6 муниципальных контрактов, сформированы 
земельные участки для реализации на торгах в количестве 5 ед., 
сформированы земельные участки под 6-ю объектами муниципальной 
собственности.
В целях реализации мероприятия «Обеспечение деятельности органов 
местного самоуправления»  приобретено 10 автотранспортных средств, 
выполнены работы по модернизации системы видеонаблюдения мкр.1, 
д.18 "А".
</t>
  </si>
  <si>
    <t xml:space="preserve">В сети «Интернет» на официальных сайтах администрации и Думы города Пыть-Яха разработаны версии для слабовидящих статья (10 «Организация доступа к информации о деятельности государственных органов и органов местного самоуправления, размещаемой в сети «Интернет» Федерального закона от 09.02.2009 N 8-ФЗ (ред. от 09.03.2016) «Об обеспечении доступа к информации о деятельности государственных органов и органов местного самоуправления», приказ Министерства связи и массовых коммуникаций Российской Федерации от 30.11.2015 № 483 «Об установлении Порядка обеспечения условий доступности для инвалидов по зрению официальных сайтов федеральных органов государственной власти, органов государственной власти субъектов Российской Федерации и органов местного самоуправления). 
Заключены и оплачены договоры  №Т - 160301 от 25.02.2016 г. и  Т - 160301-2 от 01.04.2016.г.с ИП ООО «Софт-Мажор» на техническое 
сопровождение официальных сайтов администрации и Думы города, в течение года осуществлялась техническая поддержка и обслуживание интернет-сайтов;
Заключены договоры на оказание услуг по техническому сопровождению 
программных продуктов "АС "Бюджет", АС "УРМ", ПО "Сервер обмена 
данными", по развитию и обеспечению функционирования ПК для учета 
земельных и имущественных отношений SAUMI, по настройке 
взаимодействия ПК  SAUMI и ТИС Югры, ПК  SAUMI и ГИС ГМП.
В целях обеспечения информационной безопасности корпоративной сети 
органа местного самоуправления заключены и оплачены договора 
№А/11022462 от 19.02.2016 на право использования программного 
комплекса IDECO ICS 6 на сумму 78,9 руб.; №55 с АУ ХМАО - Югры 
ЮНИИ ИТ на оказание работ по комплексному обследованию 
информационных систем с последующим проектированием системы 
защиты информации на сумму 99,9 тыс. руб.;
Модернизация оборудования, развитие и поддержка корпоративной сети
органа местного самоуправления - осуществлена поставка оборудования 
на сумму 828,4 тыс.руб;
Приобретены программный продукт Кодекс: Управление
персоналом; изготовлен сертификата ключа электронной подписи; 
программные продукты (Windows, Office) для Думы города 
</t>
  </si>
  <si>
    <t>В марте 2016 года открыт ТОСП МБУ "МФЦ города Пыть-Яха", расположенный по адресу г. Пыть-Ях 2 мкр. "Нефтяников" д. 7а.
В целях реализации статьи 173 Бюджетного кодекса Российской Федерации, Федерального закона от 28.06.2014 №172-ФЗ «О стратегическом планировании в Российской Федерации», в соответствии с постановлением администрации города от 28.03.2016 №60-па «О порядке разработки, корректировки, утверждения (одобрения), осуществления мониторинга и контроля реализации прогноза социально-экономического развития муниципального образования городской округ город Пыть-Ях на среднесрочный и долгосрочный периоды» разработан прогноз социально-экономического развития муниципального образования городской округ город Пыть-Ях на период до 2022 года (распоряжение администрации города от 12.10.2016 №2255-ра). 
В рамках подпрограммы "Развитие малого и среднего предпринимательства" предоставлена информационно-консультационная поддержка по 220 обращениям от субъектов малого 
предпринимательства и физических лиц; проведено 4 заседания 
координационного совета по вопросам развития малого и среднего
предпринимательства города; 3 городских конкурса: «Предприниматель 
года-2015», «Лучший молодой предприниматель г.Пыть-Яха», 
«Предпринимательство сегодня» (конкурс детских творческих работ); 
8 семинаров-тренингов для субъектов малого и среднего 
предпринимательства, а также граждан, желающих открыть свое дело, 
продолжительностью 48 акад. часов. 
В рамках Дня российского предпринимательства в г.Пыть-Яхе
организованы и проведены публичные мероприятия (круглый стол,
выставка в библиотеке, классные часы, деловая встреча, пресс-тур, 
семинар), участниками которых стали 4940 человек.  
За отчетный период предоставлены:
- субсидии в общей сумме 1 471,2 тыс. руб., получателями субсидий 
стали 13 субъектов малого предпринимательства.
- субсидия организации инфраструктуры поддержки СМП 
(Торгово-промышленная палата ХМАО-Югры) в размере 180,0 тыс. руб. 
за проведенные мероприятия (2 ярмарки и образовательный семинар). .
- гранты в форме субсидий в общей сумме 600,0 тыс. руб. 3-м субъектам 
малого предпринимательства г.Пыть-Яха: ИП Исаев Ю.И. на реализацию 
бизнес-проекта «Кабинет лечебной физкультуры»; ИП Плотников В. С. 
на реализацию бизнес-проекта «Агентство недвижимости»); 
ИП Земскова Ю. В. на реализацию бизнес-проекта «Театр школа «Образ».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</si>
  <si>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правонарушений, % - 0,51; в 1,8 раза больше (план - 0,28);
Доля административных правонарушений, предусмотренных ст. 12.9, 12.12, 12.19 КоАП РФ, выявленных с помощью технических средств фото-видеофиксации, в общем количестве таких правонарушений, % - 89,3 или 127,6 к плану (план - 70);
Количество совершенных юридически значимых действий, ед. -  14 217 или 99,6% (план 14 272);
Доля уличных преступлений в числе зарегистрированных общеуголовных преступлений (обратный показатель), % - 25,59 или 99,3% к плану (план 25,4);                                                                       
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силу, % (обратный показатель)- 31,25 или 86,7 к плану (план 27,06); 
Общая распространенность наркомании (на 100 тыс.населения), обратный показатель - 487,1 или 115,7 % к плану (план 563,6)
По 3 показателям целевое значение достигается по результатам 
социологических исследований, 
предоставленных Департаментом общественных и внешних связей ХМАО-
Югры (постановление Правительства ХМАО-Югры от 21.08.2015 №279-па:
Уровень толерантного отношения к представителям другой национальности - 
77,5 или 96,9% к плану (план - 80,0);
Доля граждан положительно оценивающих состояние межнациональных 
отношений в муниципальном образовании город Пыть-Ях в общем 
количестве граждан - 77,5 или 94,6% к плану (план - 79,2);
Доля граждан положительно оценивающих состояние межконфессиональных 
отношений в муниципальном образовании город Пыть-Ях, % - 79,2 или 
92,1% к плану (план - 86,0).
Средний процент достижения показателей по состоянию на 31.12.2016г. - 
110,5%</t>
  </si>
  <si>
    <t xml:space="preserve">Обучено 4 человека по программе «Обучение должностных лиц и специалистов, уполномоченных на решение задач в области ГО и ЧС".
МУП «УГХ» м.о. г. Пыть-Ях - выполнены работы по содержанию, обслуживанию и ремонту наружных источников противопожарного водоснабжения, являющихся муниципальной собственностью;
МУП «Городское лесничество» - выполнены работы по содержание минерализованных полос и противопожарных разрывов;
В целях защиты населения и территорий от чрезвычайных ситуаций, обеспечения пожарной безопасности проведены мероприятия, финансирование которых программой не предусмотрены: 
- на постоянной основе, в официальном вестнике «Новая  северная газета»  публикуется информация о состоянии пожарной безопасности, обучающая информация о действиях населения при возникновении пожара и иных чрезвычайных ситуациях (всего осуществлено 43 публикации);
- на официальном сайте администрации города размещено 39 материалов;
- совместно с сотрудниками  84 ПСЧ ФКУ «6 ОФПС по ХМАО–Югре» проведены рейдовые мероприятия с проведением инструктажей по противопожарной тематике и вручением памяток в:  садово – 
огороднических товариществах - 74 рейда, проинструктировано 805 
человек;  в жилом секторе - 198 рейдов, проинструктировано 2 177 
человек;  в гаражно-строительных кооперативах - 8 рейдов, 
проинструктировано 91 человек; по неблагополучным семьям, 
имеющих несовершеннолетних детей (проинструктированы 13 человек);
- проведены 28 объектовых тренировок по теме «Действия при пожаре», 
обучено 7 145 человек, из которых 5 184 дети;
- в телевизионный эфир выпущено 18 видеосюжетов, 1 тематическая 
программа по проблемам безопасности жизнедеятельности. 
На 28 социально-значимых объектах города проведены 
объектовые тренировки с эвакуаций. Руководители и работники 
данных объектов показали удовлетворительные знания по 
действиям при возникновении чрезвычайных ситуаций
</t>
  </si>
  <si>
    <t>Увеличение количества обученных специалистов, уполномоченных решать задачи в сфере ГО и ЧС, чел. - 4 или 100% к плану (план 4);
Увеличение количества изготовленных, приобретенных и распространенных     памяток, брошюр, плакатов, шт. - 3 500,0 или 100% к плану (план - 3 500);
Обеспеченность безопасности людей на водных объектах на 100 % - 100%., за отчетный период чрезвычайных ситуаций на водных объектах не допущено;
Увеличение количества размещенной в средствах массовой информации аудио, видео и печатной информации по обучению населения в сфере защиты населения и территории от угроз природного и техногенного характера, шт. - 2 или 100% к плану (план - 2);
Увеличение количества общественных спасательных постов в местах массового отдыха людей на водных объектах, шт. - 1 или 100% к плану 
(план - 1);
Увеличение количества обследований водолазами дна водоема  в 5 микрорайоне и его очистка, раз - 1 или 100% к плану (план - 1);
Увеличение количества лабораторных исследований воды в водоеме и песка в 5 микрорайоне, шт. - 17 или 100% к плану (план 17);
Внесение корректировок в «План по предупреждении и ликвидации 
разливов нефти, нефтепродуктов, газового конденсата, подтоварной воды 
на территории м.о.  г.о. город Пыть-Ях», шт. - 1 или 100% (план 1);
Доля наружных источников противопожарного водоснабжения находящихся 
в исправном состоянии, %  - 100%;
Доля прочищенных и обновленных минерализованных полос и 
противопожарных разрывов, % - 100%;
Обеспеченность готовности к реагированию на угрозу или возникновение 
ЧС, эффективности взаимодействия привлекаемых 
служб и средств для предупреждения и ликвидации ЧС 
на территории городского округа на 100% - 100,0%, за отчетный период 
чрезвычайных ситуаций не допущено.
Средний процент достижения показателей по состоянию на 31.12.2016г.-100%</t>
  </si>
  <si>
    <t xml:space="preserve">С Департаментом жилищно-коммунального комплекса и энергетики ХМАО -Югры подписано дополнительное соглашение № 1 к Соглашению от 27.06.2016 №38-16 о предоставлении субсидии из бюджета ХМАО-Югры муниципальному образованию на софинансирование мероприятий на капитальный ремонт (с заменой) газопроводов, систем теплоснабжения, водоснабжения и водоотведения для подготовки к осенне-зимнему периоду 2016-2017 годов предусмотрено 108 813,4 тыс.руб.(окружной бюджет 95% - 103 372,6 тыс.руб., софинансирование из местного бюджета 5% - 5 440,8 тыс.руб.), с учетом справки Департамента финансов ХМАО-Югры от 20.12.2016 № 500/12/122, окружной бюджет -101 558,5 тыс.руб., запланировано проведение капитального ремонта девяти объектов коммунальной инфраструктуры (распоряжение администрации города от 28.07.2016 № 1794-ра, с изм. от 30.12.2016 №2888-ра). По состоянию на 31.12.2016  исполнение 106 775,7 тыс.руб. (окружной бюджет - 101 436,6 тыс.руб., местный бюджет - 5 339,1 тыс.руб.). Выполнена замена 1 083 м сетей водоснабжения, 50 м сетей водоотведения, произведен капитальный ремонт 5 котлов на котельных города, приобретено оборудование для очистки воды, предназначенное 
для установки на площадке ВОС-4, что позволит обеспечить 
качественной водой жителей 2 «а» микрорайона.
По мероприятию "Проведение капитального ремонта многоквартирных 
домов" запланировано софинансирование из местного бюджета 958,1 
тыс. руб., исполнение на 31.12.2016г. -100%. Постановлением 
Правительства ХМАО-Югры от 04.03.2016 № 62-п утвержден 
краткосрочный план реализации программы капитального ремонта 
общего имущества в МКД на 2016 год, плановый объем финансирования 
52 533,2 тыс. руб., в т.ч. бюджет автономного округа - 2 129,1 тыс. руб., 
местный бюджет - 958,1 тыс. руб., средства собственников помещений - 
49 446,0 тыс.руб. В  2016 году запланировано проведение ремонта в 8 
домах, по состоянию на 31.12.2016г. работы выполнены на 7 объектах, 
1 объекту победитель не определен, конкурс не состоялся, работы по 
водоотведению перенесены на 2017 год.
Возмещение части затрат на уплату процентов по привлекаемым заемным 
средствам на оплату задолженности за энергоресурсы - в соответствии с
 распоряжением Правительства ХМАО-Югры от 22.12.2016 №722-рп 
установлен предельный размер субсидии на 2016 год в сумме 4 942,9 
тыс.руб., (софинансирование из местного бюджета 61,7 тыс.руб), по 
состоянию на 31.12.2016г. исполнено 4 077,2 тыс.руб. (4 036,4 -о/б, 
40,8 тыс.руб. - м/б). 
Кроме того, по объекту "Реконструкция ВОС-1 (2 очередь)" остатки 
прошлого года из окружного бюджета по состоянию на 31.12.2016г. 
составляют 332,0 тыс. руб., средства местного  бюджета - 1 080,3 тыс.
руб. Строительство приостановлено. Совместно с Департаментом 
жилищно-коммунального комплекса и энергетики ХМАО-Югры 
реализуется план мероприятий (дорожная карта) по решению вопроса 
обеспечения качественной питьевой водой города Пыть-Ях.   </t>
  </si>
  <si>
    <t xml:space="preserve">Заключен муниципальный контракт с ООО "Градостроительное Проектирование" на выполнение работ по разработке проекта планировки и межевания территории города Пыть-Ях , по состоянию на 31.12.2016 года работы выполнены, исполнение - 48,9 тыс.руб.
Реализация мероприятий:
 - 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года: на реализацию мероприятия запланировано предоставление субсидии из средств федерального бюджета в размере 3 798,4 тыс.руб., по состоянию на 31.12.2016г исполнение 100%. Всего в списке 75 человек, по состоянию на 31.12.2016г. Департаментом строительства ХМАО-Югры в список получателей субсидий на 2016 год включено 5 человек, произведена оплата по 5 гарантийным письмам в сумме 3 798,4 тыс.руб.; 
 - улучшение жилищных условий молодых семей в соответствии с ФЦП «Жилище» - 797,7 тыс.руб., в т.ч. ф/б - 102,1 тыс.руб.; о/б. - 655,7 тыс. руб.; м/б - 39,9 тыс.руб.  В списке состоит 14 молодых семей, по состоянию на 31.12.2016г. в список получателей субсидий Департаментом 
строительства ХМАО-Югры на 2016 год включена 1 семья, исполнение 
100%. 
В соответствии с дополнительным соглашением от 02.06.2016г. №1 
о предоставлении субсидий из бюджета автономного округа бюджетам 
муниципальных образований:
 -  на приобретение жилья для переселения граждан из жилых помещений, 
признанных непригодными для проживания, на обеспечение жильем граждан, 
состоящих на учете для его получения на условиях социального найма, и 
на обеспечение работников бюджетной сферы служебным жильем и 
общежитиями, формирование маневренного жилищного фонда 
запланировано 290 478,5 тыс.руб. (в т.ч. о/б - 258 525,9 тыс. руб., 
м/б - 31 952,6 тыс.руб.) на приобретение 107 жилых помещений. 
По состоянию на 31.12.2016г исполнение 290 227,0 тыс.руб. 
кружной бюджет - 258 302,0 тыс.руб.; местный бюджет - 31 925,0 тыс.руб.):
- приобретены и оформлены в муниципальную собственность 21 жилое 
помещение, предоставлены - 20 помещений;
- с учетом дополнительного финансирования в ноябре 2016 года, приобретены 74 
жилых помещения, учитывая порядок передачи и оформления жилых помещений в 
муниципальную собственность, предоставление жилых помещений 
запланировано на первый квартал 2017 года.
 - на ликвидацию и расселение 28 приспособленных для проживания 
строений предусмотрено  56 953,1 тыс.руб. (в т.ч. о/б - 50 688,3 тыс. 
руб., м/б - 6 264,8 тыс.руб.). По состоянию на 31.12.2016г исполнение 
55 428,4 тыс. руб. (в т.ч. о/б - 49 331,3 тыс. руб., м/б - 6 097,1 тыс.руб.), 
предоставлены 28 субсидий на приобретение жилого помещения.
Кроме этого, за счет остатков 2015 года, окружной бюджет 14 729,7 тыс.
руб., предоставлены:
 - 7 субсидий на приобретение жилых помещений на сумму 10 374,9 тыс.
 руб. (окружной бюджет 9 337,4 тыс.руб.; софинансирование 
местный бюджет - 1 037,5 тыс. руб.);
 - 2 жилых помещения на сумму 4 601,0 тыс. руб. (окружной бюджет 
4 123,0 тыс.руб.; софинансирование местный бюджет - 478,0 тыс. руб.);
 - осуществление переданных отдельных государственных полномочий,  
предусмотрено 25,1 тыс. руб., по состоянию на 31.12.2016 г. 
исполнение 100%. </t>
  </si>
  <si>
    <t>Финансирование программных мероприятий на 2016 год не запланировано.
Утвержден план мероприятий ("дорожная карта") по повышению значений показателей доступности объектов и услуг для инвалидов и других маломобильных групп населения (распоряжение администрации города от 14.12.2015 №2387-ра)</t>
  </si>
  <si>
    <t>На реализацию наказов избирателей депутатам Думы Ханты-Мансийского автономного округа - Югры из окружного бюджета запланировано 150,0 тыс. руб., по состоянию на 31.12.2016г. исполнение 100%.- спортивные мероприятия направленные на развитие детско-юношеского спорта - субсидия предоставлена МБУ ДО СДЮСШОР на проведение открытого турнира города Пыть-Ях по вольной борьбе на призы заслуженного тренера России Элданиза Тахирова.
Организация и проведение официальных спортивных мероприятий: проведено 56 городских мероприятий, участвовали в - 26 выездных мероприятиях;
Проведение мероприятий по внедрению Всероссийского физкультурно-спортивного комплекса "Готов к труд и обороне" (ГТО): приобретена наградная продукция (грамоты, сертификаты). 
Спортивные мероприятия направленные на развитие детско-юношеского спорта: 
МБУ ДО «ДЮСШ» – проведено 29 городских мероприятий, участвовали в 64 выездных мероприятиях;
МБУ ДО СДЮСШОР - проведено 6 городских мероприятий за счет внебюджетных средств, участвовали в 42 выездных мероприятиях. 
Развитие материально-технической базы:
1. установлен турниковый комплекс мкр. "Черемушки";
2. осуществлен ремонт кровли спортивного зала "Кедр";
3. выполнены работы по договору от 17.08.2016 г. №42 с ООО "ТЕРРА" 
по выносу на местность линий отступа от красных линий и выносу репера 
по объекту "Физкультурно-спортивный комплекс с ледовой ареной в мкр.
№1 г.Пыть-Ях". 
Всего по программе исполнение на 31.12.2016г. - 82 536,4 тыс.руб. 
(федеральный бюджет - окружной бюджет - 150,0 тыс.
руб., местный бюджет - 79 554,8 тыс. руб.; внебюджетные источники - 
2 831,6 тыс.руб.) или 51,4% к плану по программе.</t>
  </si>
  <si>
    <t>Подпрограмма  "Дети Пыть-Яха"
- организация отдыха и оздоровления детей - запланировано 9 845,5 тыс.руб. из окружного бюджета, по состоянию на 31.12.2016г. исполнение 9 839,9 тыс.руб.  
Реализация мероприятия осуществлялась в летний, осенний периоды. За пределами муниципального образования по состоянию на 31.12.2016г  оздоровлено 400 детей, 100% к плану, 
- организация питания  в лагерях с дневным пребыванием детей - предусмотрено 4 178,2 тыс.руб. (2 924,7 тыс.руб. из окружного бюджета, 1 253,5 тыс.руб. средства местного бюджета), исполнение на 31.12.2016г. - 100%. В весенние, летние, осенние каникулы в лагерях с  дневным пребыванием детей оздоровлено 1480 детей. 
-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- предусмотрено из окружного бюджета  15 309,1 тыс.руб., исполнение на 31.12.2016г. - 100%, за январь-ноябрь 2016 года 
выплачено вознаграждение 29 приемным родителям за воспитание 52 детей, выплата за декабрь 2016 года  будет произведена до 15.01.2017г.. 
- потребность в проведении ремонта в жилом помещении ребенка-сироты 
по состоянию на 31.12.2016г.отсутствует;
- на организацию деятельности по опеке и попечительству предусмотрено 
из окружного бюджета 11 085,0  тыс.руб., освоено на 31.12.2016г. - 
10 653,8 тыс.руб. Бюджетные обязательства на текущую дату оплачены в 
полном объеме в установленные сроки; 
- на организацию деятельности комиссии по делам несовершеннолетних и 
защите их прав - из окружного бюджета запланировано 8 457,9 тыс.руб. 
На 31.12.2016г. исполнение 8 169,7 тыс.руб., обязательства по выплате 
заработной платы выполнены в полном объеме в установленные сроки.                                                                                                         
Всего по программе кассовое исполнение на 31.12.2016г. за счет 
бюджетных источников составило 66 386,9 тыс. рублей (98,1% 
к плану по бюджету).
Средства родительской платы 1 106,7 тыс.руб., всего исполнение по 
программе за счет всех источников финансирования 67 493,6 тыс.руб. 
(97,9% к плану по программе)</t>
  </si>
  <si>
    <t>Увеличение доли муниципальных объектов и услуг социальной инфраструктуры города, соответствующих (полностью, частично, условно) требованиям доступности для инвалидов и других маломобильных групп населения объектов и услуг,  в общей численности муниципальных объектов социальной инфраструктуры города, % - 78,1 или 100% (план - 78,1);
Выполнение Плана мероприятий ("дорожной карты") по повышению значений показателей доступности объектов и услуг для инвалидов и других маломобильных групп населения, % - 78,9 к плану.
Средний процент достижения показателей по состоянию на 31.12.2016г. - 
89,5%</t>
  </si>
  <si>
    <t xml:space="preserve">Исполнение по муниципальным и ведомственным целевым программам по состоянию  на  31.12.2016г составляет:
ВСЕГО:
к плану по программам, утвержденному постановлениями администрации города - 94,8%; 
к плану по бюджету, утвержденному решением Думы города Пыть-Ях о бюджете- 94,9%,
в т.ч.
- федеральный бюджет  - 100,0%;                                                        
- окружной бюджет  - 98,2%; 
- местный бюджет - 90,7%;
- внебюджетные источники - 94,0%
</t>
  </si>
  <si>
    <t>Оценка степени достижения целевых значений проведена по 182 показателям, по предварительным данным:
- 139 показателей - достигнуто запланированное годовое значение; 
- 37 показателей - фактическое значение составляет 50% и выше; 
- 6 показателей -  фактическое значение составляет менее 50%. 
Средний процент достижения показателей 85,0%.</t>
  </si>
  <si>
    <t>Заключено Соглашение от 30.03.2016 года №АС-20с о софинансировании и реализации мероприятий государственной программы ХМАО-Югры "О государственной политике в сфере обеспечения межнационального согласия, гражданского единства, отдельных прав и законных интересов,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 в 2016 году:
 - создание общественных формирований - запланирована субсидия из бюджета автономного округа в размере 90,9 тыс. руб. (софинансирование муниципального бюджета - 39,0 тыс.руб.), по состоянию на 31.12.2016г. исполнение 100%:
- на основании распоряжения администрации города Пыть-Яха № 1662-ра от 11.07.2016г "О перечислении денежных средств членам добровольной народной дружины муниципального образования городской округ город Пыть-Ях" перечислено 18,6 тыс. руб. на материальное стимулирование членов ДНД;
- заключен муниципальный контракт от 25.11.2016 №19/16  с ООО ПК "Энергия" на приобретение нарукавных повязок народных дружинников 
на сумму 6,5 тыс.руб.;
- заключен муниципальный контракт от 23.11.2016 №20/16  с ООО 
"Лучший выбор" на приобретение удостоверений народных 
дружинников на сумму 11,2 тыс.руб.;
- на основании распоряжения администрации города от 23.12.2016 №2812-ра 
"О перечислении денежных средств членам народной дружины 
м.о. г.о. город Пыть-Ях" на сумму 86,7 тыс.руб. на
материальное стимулирование членов ДНД;
-.заключен договор №12-000048-03/16 от 20.12.2016 г. с АО 
"Государственная страховая компания "Югория"  на страхование от 
несчастных случаев на сумму 6,9 тыс. руб.
На осуществление полномочий по созданию и обеспечению деятельности 
административной комиссии запланировано 1 559,2 тыс.руб., средства 
окружного бюджета, исполнение на 31.12.2016 - 100% 
(заработная плата и начисления на заработную плату, взносы во 
внебюджетные фонды, услуги связи, канцтовары).
На обеспечение составления (изменения и дополнения) списков 
кандидатов в присяжные заседатели федеральных судов общей 
юрисдикции запланировано 29,5 тыс.руб. из средств федерального 
бюджета, по состоянию на 31.12.2016г. исполнение 100%.
На осуществление полномочий по государственной регистрации актов 
гражданского состояния предусмотрено 6 181,4 тыс.руб. (федеральный 
бюджет - 4 654,2 тыс.руб., окружной бюджет - 1 527,2 тыс.руб.), 
исполнение на 31.12.2016г. - 100% (заработная плата и начисления 
на заработную плату, командировочные, почтовые расходы, 
услуги по переплету книг актов гражданского состояния, поставка 
компьютерной техники).</t>
  </si>
  <si>
    <t>В рамках международной экологической акции «Спасти и сохранить» проведены фотоконкурс "Природа в объективе", конкурс детского рисунка "Зеленый автобус", высажены саженцы деревьев, проведены общегородские субботники «Мой чистый дом –Югра» и акция «Чистый берег». Всего за  время проведение акции управляющими компаниями, ТСЖ, организациями и предприятиями города было высажено более 500 саженцев деревьев, проведено 105 мероприятий.
Проведены мероприятия по ликвидации несанкционированных свалок, составлены 54 протокола об административных правонарушениях; выписаны 65 предписаний, 20 уведомлений индивидуальным предпринимателям и управляющим компаниям (ТСЖ), проведены 28  плановых проверок совместно с ОМВД Росси по г. Пыть-Яху и 20 внеплановых проверок по жалобе жителей и управляющих компаний</t>
  </si>
  <si>
    <t>№ 364-па 
от 22.12.2015 
(с изм. от 29.12.2016 №361-па)</t>
  </si>
  <si>
    <t>Увеличение годового объема пассажирских перевозок автомобильным транспортом в внутригородском сообщении, тыс.чел. - 1 252,4 или 107,2% к плану (план - 1 168,8);
Протяженность сети автомобильных дорог общего пользования местного значения, км - 75,8 км или 100% к плану (план -75,8);
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(в процентах к предыдущему году), %  - 4,7% или 100 % к плану (план 4,7);
Сокращение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 - 41,4 или 100% к плану (план -41,4);
Увеличение доли протяженности автомобильных дорог общего пользования местного значения, соответствующих нормативным требованиям, в общей протяженности автомобильных дорог общего пользования местного значения, % - 58,6 или 100% к плану (план - 58,6);
Увеличение протяженности сети автомобильных дорог общего пользования местного значения, соответствующих нормативным требованиям к 
транспортно-эксплуатационным показателям, км - 44,4 или 100% к плану 
(план 44,4).
Средний процент достижения показателей по состоянию на 31.12.2016г. -
101,2%</t>
  </si>
  <si>
    <t>Увеличение доли объектов управления муниципального имущества, для которых определена целевая функция (%), в т.ч.
 - муниципальные унитарные предприятия - 75 или 75% к плану (план 100%);
 - хозяйственные  общества, акции (доли) которых находятся в собственности муниципального образования  -100%;
 - объекты муниципальной казны - 82 или 86,3 % к плану (план 95);
Снижение удельного веса неиспользуемого недвижимого имущества  в общем количестве  недвижимого имущества (%)*, показатель обратный  - 2,3 или 73,9% к плану (план 1,7);
Снижение удельного веса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  (%); - план 2,1%
Увеличение доли объектов недвижимого имущества, на которые зарегистрировано право собственности  муниципального образования в общем объеме объектов, подлежащих государственной регистрации за исключением земельных участков (%) - 92,7 или 94,6% к плану (план 98);
Увеличение удельного веса объектов недвижимого имущества, на которое 
зарегистрировано право оперативного управления в общем количестве 
объектов недвижимости, по которым принято решение о  передаче в 
оперативное управление (%) - 93 или 93,9% к плану (план 99);
Увеличение удельного веса объектов недвижимого имущества,
на которое зарегистрировано право хозяйственного ведения, в общем 
количестве объектов недвижимости по которым принято решение о 
закреплении в хозяйственное ведение (%) - 39,7 или 79,4% к плану 
(план 50);
Обеспечение надлежащего уровня эксплуатации муниципального 
имущества (%) - 98,1 или 98,1 к плану (план 100);
Увеличение количества объектов недвижимого имущества, в отношении 
которых проведены работы по реконструкции и капитальному  ремонту (ед.) - 
428 или 99,8% к плану (план 429);
Увеличение площади муниципального имущества, в отношении которых 
проведены работы  по реконструкции и капитальному ремонту (кв.м.) - 
21 520 или 99,8% к плану (21 570,3);
Страховая защита муниципального имущества от чрезвычайных ситуаций 
природного и техногенного характера (общая площадь, тыс.  кв.м.) - 14,9 
или 100% к плану (план 14,9);
Обеспечение имущественной основы деятельности органов местного 
самоуправления - 10 или 100% к плану (план 10);
Увеличение количества земельных участков сформированных для 
реализации на торгах под многоэтажное строительство, под 
индивидуальное жилищное строительство, объекты иного назначения (ед.) - 
5 или 50% к плану (план 10);
Увеличение количества земельных участков, предназначенных для 
бесплатного предоставления в собственность граждан для целей 
строительства индивидуальных жилых домов (ед.) - 43 или 100% к 
плану (план 43);
Увеличение количества сформированных и поставленных на 
государственный кадастровый учет земельных участков под объектами 
муниципальной собственности (ед.) - 6 или 60,0 к плану (план 10).
Увеличение количества объектов недвижимого имущества, в 
отношении которых проведены  работы по текущему и капитальному 
ремонту бесхозяйных сетей теплоснабжения, ед.-698 или 100% к
плану (план - 698). 
Средний процент достижения показателей по состоянию 
на 31.12.2016г. - 83,0%</t>
  </si>
  <si>
    <t>Исполнение плана по налоговым и неналоговым доходам, утверждённого решением о бюджете  городского округа (без учета доходов от размещения временно свободных средств бюджета, а также доходов по штрафам, санкциям, возмещению ущерба), % - 103,8 или 115,3% к плану (план - 90,0);
Исполнение расходных обязательств городского округа за отчетный финансовый год от бюджетных ассигнований, утвержденных решением о бюджете городского округа, % - 95,1 или 105,7% к плану (план- 90,0%);
Доля главных администраторов бюджетных средств городского округа, имеющих итоговую оценку качества финансового менеджмента более 80 баллов, % - 77,8 или 101,0% к плану (план - 77,0);
Размер резервного фонда муниципального образования от первоначально утвержденного общего объема расходов бюджета городского округа, % - &lt;=3 или 100% к плану (план - &lt;=3);
Количество нарушений сроков исполнения гарантом муниципальных  гарантий городского округа -100%, за отчётный период  нарушений не выявлено;
Отношение муниципального долга городского округа к доходам бюджета  городского округа, без учета безвозмездных поступлений, %, показатель 
обратный - 29,6 или 84,5% к плану (план - 25,0%). 
Средний процент достижения показателей по состоянию на 31.12.2016г. -
101,1%</t>
  </si>
  <si>
    <t xml:space="preserve">Количество предоставляемых  государственных и муниципальных услуг в МФЦ, единиц - 44 693 или 109,0% к плану (план - 41 000).
Среднее время ожидания в очереди при обращении  заявителя о предоставлении муниципальных услуг, минут - 15 мин или 100% к плану.
Уровень удовлетворенности населения муниципального образования качеством предоставления   муниципальных услуг МФЦ, в % - 97,3 или 108,1% к плану (план 90,0%). 
Доля граждан, имеющих доступ  к получению государственных и муниципальных услуг по принципу «одного окна», в том числе в МФЦ, % - 109,3 или 135,0% к плану (план 81,0%). 
Реальная среднемесячная заработная плата  работников, % - 102,7или 102,0% к плану (план 100,7);
Прирост инвестиций в основной капитал в действующих ценах, в % к предыдущему году - показатель достигается  по итогам года. По данным статистической отчетности по форме №П-2 «Сведения об инвестициях в нефинансовые активы и средствах на долевое строительство» за январь-июнь 2016 года" показатель составил (-47,2%) или 5% к плану (план (-2,4). 
Доля муниципальных закупок у субъектов малого предпринимательства, 
социально ориентированных некоммерческих организаций в совокупном 
годовом объеме закупок, % - 26,9 или 167,8% к плану (план - 16);
Количество малых  и средних предприятий, единиц  - 516 или 95,7% к плану 
(план - 539);
Количество индивидуальных предпринимателей, единиц - 933 или 73,5% 
к плану (план - 1 270);
Количество субъектов малого и среднего предпринимательства - 
получателей финансовой поддержки по программе, единиц - 13 или 162,5% 
к плану (план 8);
Количество малых и средних предприятий на 10 тыс. населения города, 
единиц - 126,2 или 96,3% к плану (план - 131,1);
Статистическая информация по следующим показателям по состоянию на 
31.12.2016г. отсутствует:
Среднесписочная численность работников малых  и средних 
предприятий, тыс. человек" план - 5,4; 
Оборот малых и средних предприятий, млрд. рублей  - план 5,3.
Средний процент достижения показателей по состоянию на 31.12.2016г. - 
105,0%      </t>
  </si>
  <si>
    <t xml:space="preserve">Заключены договоры:
- от 02.03.2016 №08 г. с Пыть-Яхской городской организацией Общероссийской общественной организации «Всероссийское общество инвалидов» на предоставлении субсидии (гранта) на сумму 774,0 тыс. руб., исполнение 100%, предоставлена субсидия на транспортные расходы больным почечной недостаточностью к месту проведения гемодиализа и обратно;
- от 02.03.2016 №07 с Пыть-Яхской городской общественной организацией ветеранов войны (пенсионеров), труда, Вооруженных сил и правоохранительных органов на предоставлении субсидии (гранта) на сумму 601,0 тыс.руб., исполнение 100%;
- от 02.03.2016 №10 с Пыть-Яхской местной городской молодежной общественной организацией "Активист" на сумму 4 414,4 тыс.руб., исполнение 100%;   
- от 02.03.2016 №09 с местной мусульманской религиозной организацией г. Пыть-Яха на сумму 199,0 тыс. руб., исполнение 100%.
- от 08.02.2016 №17 с МАУ "Телерадиокомпания Пыть-Яхинформ" на оказание информационных услуг на сумму 44,5 тыс. руб., исполнение 100%.
Заключено соглашение от 13.01.2016 №13 с МАУ ТРК "Пыть-Яхинформ" о порядке и условиях предоставления субсидии на 
финансовое обеспечение выполнения муниципального задания на 
оказание муниципальных услуг (выполнения работ) на сумму 
22 960,9 тыс.руб. Исполнение на 31.12.2016г. -  22 786,2тыс.руб.
- издан 51 номер общественно-политического еженедельника 
«Новая Северная газета» (тираж 56 000 экземпляров) и 51 номер 
информационного приложения «Официальный вестник» (тираж 58 100 
экземпляров). 
- В телевизионном эфире вышло 313 программ, 59 объявлений в блок 
полезной информации, 66 объявлений в бегущую строку, 112 
информационных и социальных роликов.
- В радиоэфире прошли 443 выпуска программы «Новости» в 
количестве 1000 минут. </t>
  </si>
  <si>
    <t>Количество социально значимых проектов социально ориентированных некоммерческих организаций  - 4 ед. или 100% к плану (план - 4);
Доля социально ориентированных негосударственных некоммерческих организаций, получивших субсидии (гранты) по результатам конкурса социально значимых проектов среди некоммерческих организаций (%) - 20 или 100% к плану (план - 20).
Доля информационных сообщений в средствах массовой информации МАУ «ТРК Пыть-Яхинформ», отражающих деятельность органов местного самоуправления города Пыть-Яха (%) - 42,0 или 100,0% к плану (план - 42);
Число жалоб и нареканий со стороны потребителей муниципальной работы (единица) - за январь-декабрь 2016 год жалоб и нареканий не зарегистрировано или 100% к плану. 
Средний процент достижения показателей по состоянию на 31.12.2016г. - 100%</t>
  </si>
  <si>
    <t>Разработка и информационно-техническая поддержка официальных сайтов администрации города Пыть-Яха и Думы города Пыть-Яха, ед. 2 или 100% к плану (план - 2);
Приобретение и (или) сопровождение программного обеспечения в соответствующем году, ед. - 12 или 100% к плану (план - 12);
Сохранение доли модернизации и обеспечения оборудованием, % - 38 или 100% к плану.
Средний процент достижения показателей по состоянию на 31.12.2016г. - 100%</t>
  </si>
  <si>
    <t>Сохранение доли реализованных вопросов местного значения, отдельных государственных полномочий, переданных в установленном порядке в % - 99% к плану (план 100).
Сохранение уровня выполнения договорных обязательств по материально-техническому и организационному обеспечению деятельности администрации города в %,- 99% к плану (план 100).
Увеличение доли муниципальных служащих, муниципальных служащих и иных управленческих кадров города Пыть-Яха, прошедших дополнительное профессиональное образование в % -  96,5% или к плану 138,3% (план 70%).
Увеличение доли лиц, назначенных на должности из кадрового резерва, 
резерва управленческих кадров, по результатам конкурса на замещение вакантных должностей муниципальной службы, от общего количества назначений на вакантные должности, в % - 81,8 или 136,3 к плану (план 60).
Снижение количества коррупционных проявлений (нарушений ограничений и запретов, требований к служебному поведению) на муниципальной службе, в ед. (не менее чем на 20%) - 8 или 137,5% к плану (план 11), показатель обратный.
Средний процент достижения показателей по состоянию на 31.12.2016г. - 
122,0%</t>
  </si>
  <si>
    <t>бюджет 
автономного округа</t>
  </si>
  <si>
    <t>утвержденный решением Думы города Пыть-Ях о бюджете,
уточненный план</t>
  </si>
  <si>
    <t>О государственной политике в сфере обеспечения межнационального согласия, гражданского единства, отдельных прав и законных интересов граждан , а также в вопросах обеспечения общественного порядка и профилактики экстремизма, незаконного оборота и потребления наркотических веществ в муниципальном образовании городской округ город Пыть-Ях в 2016-2020 годах</t>
  </si>
  <si>
    <t>№
п/п</t>
  </si>
  <si>
    <t>Муниципальная, 
ведомственная целевая программа</t>
  </si>
  <si>
    <t>Ответственный 
исполнитель</t>
  </si>
  <si>
    <t>Источники 
финансирования</t>
  </si>
  <si>
    <t>Развитие образования в муниципальном образовании 
городской округ город Пыть-Ях на 2016-2020 годы</t>
  </si>
  <si>
    <t>Департамент 
образования и молодежной политики</t>
  </si>
  <si>
    <t>Всего 
по программе</t>
  </si>
  <si>
    <t>федеральный 
бюджет</t>
  </si>
  <si>
    <t>местный
бюджет</t>
  </si>
  <si>
    <t>внебюджетные
источники</t>
  </si>
  <si>
    <t>тыс.руб.</t>
  </si>
  <si>
    <t>утвержденный постановлением администрации города,
уточненный план</t>
  </si>
  <si>
    <t>в т.ч. за счет переходящих остатков прошлого года</t>
  </si>
  <si>
    <t xml:space="preserve">Профи
нансировано </t>
  </si>
  <si>
    <t>Исполнено
на отчетную дату</t>
  </si>
  <si>
    <t>в % к 
общей сумме по Программе</t>
  </si>
  <si>
    <t>в % к 
общей сумме по бюджету</t>
  </si>
  <si>
    <t>в % к 
общей сумме финансирования</t>
  </si>
  <si>
    <t>Достижение основных 
целевых показателей план/факт</t>
  </si>
  <si>
    <t>тыс.руб</t>
  </si>
  <si>
    <t>Результаты
 реализации программы</t>
  </si>
  <si>
    <t xml:space="preserve"> № 355-па 
от 18.12.2015 (с изм. от 29.12.2016 №360-па)</t>
  </si>
  <si>
    <t>№ 404-па 
от 31.12.2015 
(с изм. от 30.12.2016 №368-па)</t>
  </si>
  <si>
    <t>Отдел по труду и социальным вопросам</t>
  </si>
  <si>
    <t>Социальная поддержка жителей муниципального образования городской округ город Пыть-Ях на 2016-2020 годы</t>
  </si>
  <si>
    <t>Доступная среда в муниципальном образовании городской округ город Пыть-Ях на 2016-2020 годы</t>
  </si>
  <si>
    <t xml:space="preserve"> № 354-па 
от 18.12.2015 (с изм. от 30.12.2016 №367-па)</t>
  </si>
  <si>
    <t xml:space="preserve">Отдел по культуре и искусству </t>
  </si>
  <si>
    <t>Развитие культуры и туризма в муниципальном образовании городской округ город Пыть-Ях на 2016-2020 годы</t>
  </si>
  <si>
    <t>№ 351-па 
от 17.12.2015 (с изм. от 30.12.2016 №366-па)</t>
  </si>
  <si>
    <t>Отдел по физической культуре и спорту</t>
  </si>
  <si>
    <t>Развитие физической культуры и спорта в муниципальном образовании городской округ город Пыть-Ях на 2016-2020 годы</t>
  </si>
  <si>
    <t xml:space="preserve"> № 361-па 
от 18.12.2015 (с изм. от 30.12.2016 №362-па)</t>
  </si>
  <si>
    <t>Содействие занятости населения в муниципальном образовании городской округ город Пыть-Ях на 2016-2020 годы</t>
  </si>
  <si>
    <t>Развитие агропромышленного комплекса и 
рынков сельскохозяйственной продукции, сырья и продовольствия в  муниципальном образовании городской округ город Пыть-Ях в 2016-2020 годах</t>
  </si>
  <si>
    <t xml:space="preserve"> № 352-па 
от 17.12.2015 (с изм. от 28.12.2016 №356-па)</t>
  </si>
  <si>
    <t>Управление 
по экономике</t>
  </si>
  <si>
    <t xml:space="preserve"> № 369-па 
от 22.12.2015 (с изм. от 30.12.2016 №364-па)</t>
  </si>
  <si>
    <t>Управление 
по жилищным вопросам</t>
  </si>
  <si>
    <t>Обеспечение доступным и комфортным жильем жителей муниципального образования городской округ город Пыть-Ях в 2016-2020 годах</t>
  </si>
  <si>
    <t xml:space="preserve"> № 358-па
 от 18.12.2015 (с изм. от 30.12.2016 №369-па)</t>
  </si>
  <si>
    <t xml:space="preserve">Управление 
по ЖКК, транспорту и дорогам </t>
  </si>
  <si>
    <t>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</t>
  </si>
  <si>
    <t xml:space="preserve"> Отдел по работе с комиссиями и  Советом по коррупции</t>
  </si>
  <si>
    <t>№ 370-па 
от 22.12.2015 (с изм. от 28.12.2016 №354-па)</t>
  </si>
  <si>
    <t xml:space="preserve">Управление по делам ГО и ЧС </t>
  </si>
  <si>
    <t>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</t>
  </si>
  <si>
    <t xml:space="preserve"> № 350-па от 17.12.2015 (с изм. от 22.11..2016 №290-па)</t>
  </si>
  <si>
    <t>Обеспечение экологической безопасности муниципального образования городской округ город Пыть-Ях на 2016-2020 годы</t>
  </si>
  <si>
    <t xml:space="preserve"> № 353-па от 17.12.2015 
(с изм. от 30.12.2016 №363-па)</t>
  </si>
  <si>
    <t>Социально-экономическое развитие, инвестиции муниципального образования городской округ город Пыть-Ях на 2016-2020 годы</t>
  </si>
  <si>
    <t>Информационное общество муниципального образования городской округ город Пыть-Ях на 2016- 2020 годы</t>
  </si>
  <si>
    <t>Отдел по информационным ресурсам</t>
  </si>
  <si>
    <t xml:space="preserve"> № 344-па 
от 16.12.2015 (с изм. от 28.12.2016 №355-па)</t>
  </si>
  <si>
    <t xml:space="preserve"> № 372-па от 23.12.2015 (с изм. от 30.12.2016 №370-па)</t>
  </si>
  <si>
    <t>Развитие транспортной системы муниципального образования городской округ город Пыть-Ях на 2016-2020 годы</t>
  </si>
  <si>
    <t xml:space="preserve"> № 348-па от 17.12.2015 (с изм. от 25.11.2016 №301-па)</t>
  </si>
  <si>
    <t>Управление муниципальными финансами в муниципальном образовании городской округ город Пыть-Ях на 2016-2020 годы</t>
  </si>
  <si>
    <t>Управление по муниципальному имуществу</t>
  </si>
  <si>
    <t>№ 343-па 
от 16.12.2015  (с изм. от 24.11.2016 
№ 294-па)</t>
  </si>
  <si>
    <t>Комитет 
по финансам</t>
  </si>
  <si>
    <t>Развитие гражданского общества муниципального образования городской округ город Пыть-Ях на 2016-2020 годы</t>
  </si>
  <si>
    <t>Управление делами</t>
  </si>
  <si>
    <t xml:space="preserve"> № 373-па 
от 23.12.2015 (с изм. от 27.12.2016 №344-па)</t>
  </si>
  <si>
    <t>Управление муниципальным имуществом муниципального образования городской округ город Пыть-Ях на 2016-2020 годы</t>
  </si>
  <si>
    <t>№ 356-па 
от 18.12.2015  (с изм. от 30.12.2016 №365-па)</t>
  </si>
  <si>
    <t>Создание условий для обеспечения деятельности исполнительно-распорядительного органа местного самоуправления, развитие муниципальной службы и резерва управленческих кадров в муниципальном образовании городской округ город Пыть-Ях на 2016-2020 годы</t>
  </si>
  <si>
    <t xml:space="preserve"> № 304-па 
от 25.11.2013 (с изм. от 20.12.2016 № 338-па)</t>
  </si>
  <si>
    <t>Благоустройство города Пыть-Ях на 2014-2016 годы</t>
  </si>
  <si>
    <t>Постановление 
администрации 
города Пыть-Ях</t>
  </si>
  <si>
    <t>Объем финансирования 
на 2016 год</t>
  </si>
  <si>
    <t>Всего по программам:</t>
  </si>
  <si>
    <t xml:space="preserve"> № 360-па 
от 18.12.2015 
(с изм. от 05.12.2016 №323-па)</t>
  </si>
  <si>
    <t>всего показателей</t>
  </si>
  <si>
    <t>достигнуто 100%</t>
  </si>
  <si>
    <t>достигнуто 
более 50%</t>
  </si>
  <si>
    <t>достигнуто 
менее 50%</t>
  </si>
  <si>
    <t>средний 
% достижения показателей</t>
  </si>
  <si>
    <t>По мероприятию "Капитальный ремонт внутриквартальных проездов" 
предусмотрено 40 262,6 тыс.руб. (окружной бюджет - 14 464,7 тыс.руб.; местный бюджет - 25 797,9 тыс.руб.). Заключено Соглашение с Департаментом жилищно-коммунального комплекса и энергетики Ханты-Мансийского автономного округа - Югры  от 26.08.2016 № 60-16с о реализации в 2016 году мероприятий по благоустройству территорий муниципального образования городской округ город Пыть-Ях. 
Распоряжением администрации города от 14.12.2016 №2733-ра "О внесении изменения в распоряжение администрации города от 22.03.2016 № 780-ра «Об утверждении перечня объектов по капитальному ремонту внутриквартальных проездов в рамках реализации мероприятий ведомственной целевой программы «Благоустройство города Пыть-Ях на 2014-2016 годы»  запланирован капитальный ремонт 32 объектов на сумму 40 262,6 тыс.руб.(ОБ- 14 464,7 тыс.руб.; МБ - 25 797,9 тыс.руб.). По состоянию на 31.12.2016 исполнение 37 270,6 тыс. руб. (ОБ- 14 464,7 тыс.руб.; МБ - 22 805,9 тыс.руб.), работы выполнены на 32 объектах в полном объеме.
В 2016 году проведено открытых аукционов – 46, котировок цен – 6, 
заключены соглашения с МУП «Городское лесничество»  на 
предоставление субсидий на финансирование выполненных работ в 
пределах возмещения затрат, понесенных предприятием – 4, заключено 
соглашение с МУП «Управление городское хозяйство»  на 
предоставление субсидий на финансирование выполненных работ в 
пределах возмещения затрат, понесенных предприятием – 1, заключено 
договоров с единственным поставщиком – 17.
Поставку электроэнергии на территории м.о. г.о. город Пыть-Ях 
осуществляет ОАО "ТЭК" на 75 949 м линий электросетей. 
В соответствии с графиками производства работ, подрядной организацией 
ООО "ЮграЭлектроСервис" выполнены плановые работы по техническому
обслуживанию электрооборудования и электрических сетей 
протяженностью 75 949 м линий; 
Подрядной организацией МУП "Городское лесничество" на территории 
лесов площадью 4539 га выполнено патрулирование в лесопарковых 
зонах; выполнены работы по посадке цветочных композиций, оформление
городских объектов, покос травы; на территории городского кладбища 
площадью  53900 м2 выполнен комплекс работ по уборке  мусора с 
территории, урн, контейнеров ТБО, снега с пешеходных дорожек, 
посыпка песком дорожек в зимний период, осуществляется ремонт 
и уход за могилами ветеранов ВОВ.
Выполняются работы по санитарному содержанию городских территорий, 
вывоз и утилизацию мусора - подрядчик ООО "ДРСК; по механизированной 
расчистке внутриквартальных проездов в зимнее время - подрядчики ООО 
"ДРСК", ООО "АГРО-ПЛЮС", ООО "АГРО-ПЛЮС"</t>
  </si>
  <si>
    <t xml:space="preserve">Санитарное содержание зоны отдыха в 5 мкр., м2. - 100% (план 10 350 м2);
Подготовка мест для массового отдыха для  праздничных мероприятий (ед.) -  7 или 100% к плану (план 7 праздничных мероприятий - Проводы зимы, 23 февраля, 8 марта, 9 Мая, День России, День города, Новый год);
Освещение улиц, км  линий. - 75,949 (100%);
Оформление  цветочных композиций, содержание газонов (пос.), м2 - 155 518 м2 (100%);
Зимнее и летнее содержание скверов и аллей, м2. - 297 326 (100%);
Содержание городского кладбища, м2. - 53 900 (100%);
Летнее содержание городской территории, м2 - 649 624 (100%);  
Механизированная уборка внутриквартальных проездов  в зимнее время, м2 - 190 108,7 (100%); 
Избежание материального ущерба от лесных пожаров на территории лесопарковых зон площадью 4539  га, руб. - 100%, по состоянию на 31.12.2016г. материальный ущерб от лесных пожаров отсутствует. 
Демонтаж детских игровых площадок с морально устаревшими малыми формами и не имеющими сертификатов, паспортов, ед. - 5 или 100% (план 5);                      
Содержание, текущий ремонт, приобретение и монтаж малых архитектурных 
форм, ед. - 50 или 100,0% к плану (план 50 ед.);
Улучшение и совершенствование городских объектов, эстетического 
облика городской 
территории, ед.  - 32 или 100% к плану (план 32);
Отсутствие жалоб населения на качество оказание муниципальных услуг 
(выполнение работ) 
выполняемых в соответствии с утвержденными стандартами - 100,0%, по 
состоянию на 31.12.2016г. 
жалобы не поступали. 
Средний процент достижения показателей на 31.12.2016 -- 100%  </t>
  </si>
  <si>
    <t>Заключено дополнительное Соглашение №1 от 12.12.2016 к Соглашение от 28.01.2016 №13 о предоставлении в 2016 году субсидии из бюджета ХМАО-Югры на софинансирование дорожных работ 
на сумму 42 266,6 тыс. руб. (окружной бюджет - 39 965,1 тыс. руб., местный бюджет 5% - 2 301,5 тыс. руб.), работы выполнены и оплачены в полном объеме.  
- ремонт ул. Нефтяников -19 485,0 кв.м.;  1 740,0 пог.м.;
- ремонт уличного  освещения ул. Транспортной.
Осуществлена поставка автобусов  для пассажирских перевозок на городских маршрутах в количестве 2 единиц для муниципального унитарного пассажирского автотранспортного предприятия. 
Выполнены работы по благоустройству пешеходного перехода от магазина "Александр" - "Евросеть" для маломобильных групп населения мкр. №4 "Молодежный", произведен ремонт подъездной дороги к КНС и к МБОУ СОШ №6 в 6 мкр. - (0,3 км.).
Предоставлена субсидия МУПАТП на возмещение недополученных доходов в связи с оказанием услуг по городским пассажирским перевозкам в размере 78 575,3 тыс.руб.;</t>
  </si>
  <si>
    <t>Бюджет города формируется и утверждается в соответствии положением о бюджетном процессе в муниципальном образовании городской округ город Пыть-Ях, утвержденного решением Думы города от 21.03.2014 № 258 (в ред. от 15.12.2015 № 363). Распоряжением администрации утверждается  график подготовки, рассмотрения документов и материалов, разрабатываемых при составлении проекта решения о бюджете городского округа города Пыть-Яха на очередной финансовый год и плановый период. В целях своевременного и качественного проведения работы по разработке проекта бюджета принято постановление администрации города от 14.07.2014 № 175-па (в ред. от 15.07.2016 № 174-па). 
Ежегодно в срок до 30 апреля  проводится мониторинг качества финансового менеджмента в соответствии с  распоряжением администрации города от 03.02.2012 № 253-ра «Об организации проведения мониторинга качества финансового менеджмента, осуществляемого главными распорядителями средств бюджета города, главными администраторами доходов бюджета города». За последние 5 лет наблюдается тенденция роста среднего балла рейтинга  главных распорядителей (распорядителей) средств бюджета. Из 57,6 баллов за 
2011 год к 2015 году – 86,5 или 150%. За показатель 80% итоговой 
бальной оценки в 2011 году из 9 участников мониторинга финансового  
менеджмента ни один не перешагнул, в 2015 году - 2 ед.
В 2016 году в связи с отсутствием распорядительных документов на 
проведение аварийно-восстановительных работ и иных мероприятий, 
связанных с ликвидацией последствий стихийных бедствий и других 
чрезвычайных ситуаций, выделение бюджетных ассигнований из 
резервного фонда не производилось. 
Порядок предоставления юридическим лицам муниципальных гарантий
утвержден Решением Думы г.Пыть-Яха от 26.09.2013 № 225..В 2016 году 
выдана 1 муниципальная гарантия МУП «УГХ г.Пыть-Яха» в сумме 
100 000,тыс. руб.
По состоянию на 01.01.2017 г. бюджетный кредит погашен в полном 
объеме, проценты по кредиту оплачены в сумме 1 236,6 тыс.руб.</t>
  </si>
  <si>
    <t>Увеличение доли населения, вовлеченного в эколого-просветительские мероприятия, от общего количества населения города, %- 48,63 или 100% к плану (план 48,63%);
Площади территории, очищенной  от свалок,  га - 6 или 100% к плану (план 6);
Объем вывезенного мусора, м3 - 1 086 или 100% к плану (план 1 086 куб.м.);
Изготовление табличек запрещающих организацию несанкционированных свалок, шт.- 10 или 100% к плану (план 10);
Замена непригодных для использования  контейнеров ТБО, шт. - 3 или 100% к плану (план - 3);
Средний процент достижения показателей по состоянию на 31.12.2016г. - 100%</t>
  </si>
  <si>
    <t>Доля уличных водопроводных сетей, нуждающихся в замене, % - 14,3 или 100%, на уровне 2015 года (план 14,3);
Доля уличных канализационных сетей, нуждающихся в замене, % (показатель обратный) - 29,0 или 100% к плану (план 29,0);
Доля уличных тепловых сетей, нуждающихся в замене, % (показатель обратный) - 22,0 или 100% к плану (план 22,0);
Доля площади жилищного фонда, обеспеченного всеми видами благоустройства, в общей площади жилищного фонда муниципального образования, % - 97,6 или 100,0% к плану (план 97,6), за счет вновь введенных МКД и сноса ветхого и аварийного жилфонда.
Средний процент достижения показателей по состоянию на 31.12.2016г. - 
100%</t>
  </si>
  <si>
    <t>Производство скота и птицы на убой в хозяйствах (в живом весе), (тонн) - 290,2 или 120,5% к плану (план - 240,8);
Производство молока в хозяйствах (тонн) - 571,5 или 108,6% к плану (план - 526);
Уровень обеспеченности собственной продукцией населения города Пыть-Яха от норматива потребления продукции, %. Показатель достигается по итогам года:
 - мясо и мясопродукты (в пересчете на мясо) - 10,1 или 120,2% к плану (план - 8,4);
 - молоко и молокопродукты (в пересчете на молоко - 4,3 или 107,5% к плану (план - 4,0);
Маточное поголовье  коз, овец в личных подсобных хозяйствах, голов - 43 или 97,7% к плану (план - 44);
Количество крестьянских (фермерских) хозяйств (ед.) - 9 или 128,6% к плану (план - 7);
Количество построенных или реконструированных семейных  животноводческих  ферм, ед. - 2 или 100% к плану;
Количество хозяйствующих субъектов в заготовке и переработке дикоросов (ед.) - 1 или 100% к плану (план - 1);
Площадь земельных участков, оформленных  в собственность крестьянским фермерским хозяйством - 1,5 или 100% к плану (план 1,5 га);    
Количество рабочих  мест в заготовке и переработке дикоросов (ед.) - 1  
или 100% к плану (план - 1);                                                                           
Количество отлова, транспортировки, учета, содержания, умерщвления, 
утилизации безнадзорных и бродячих животных (ед.) - 658 или 130,3% 
к плану (план - 505);
Создание дополнительных рабочих мест малыми формами хозяйствования - 2 или 
100% к плану (план - 2);
Объем заготовки дикоросов, тонн - план 34;
Объем  переработки дикоросов, тонн  - план 34;
Отсутствие жалоб населения о нападениях безнадзорных и бродячих 
животных - по состоянию на 31.12.2016г. жалобы не поступали, 100%.
Количество охваченных Всероссийской сельскохозяйственной 
переписью 2016 года крестьянских (фермерских) и личных подсобных 
хозяйств, ед. - 14 или 100% к плану (план 14).
Средний процент достижения показателей по состоянию на 31.12.2016г. - 
94,6%</t>
  </si>
  <si>
    <t xml:space="preserve">На реализацию мероприятий по содействию трудоустройству граждан запланировано 2 608,5 тыс.руб из окружного бюджета. По состоянию на 31.12.2016г исполнение 2 607,0 тыс. руб. (99,9% к плану). 
В рамках соглашения от 05.02.2015 №1 о совместной деятельности по организации временного трудоустройства несовершеннолетних граждан в 2015 -2020 годах между КУ ХМАО- Югры "Пыть - Яхский центр занятости населения" и МБУ Центр профилактики "Современник" в 2016 году запланировано трудоустроить 330 человек из числа несовершеннолетних граждан в возрасте от 14 до 18 лет. 
По состоянию на 31.12.2016г. заключены 22 договора по организации временного трудоустройства 330 несовершеннолетних граждан  в возрасте от 14 до 18 лет на сумму 356,7 тыс. руб., исполнение на 31.12.2016г. -100%, трудоустроено 330 человек (100% к плану).
Заключены 2 дополнительных договора от 04.08.2016 №1 и от 31.08.2016 №2 к договору от 19.05.2016 №7 по организации стажировки 6 выпускников МБУ МФЦ от 19.05.2016 №7 на сумму 243,8 тыс.руб. По состоянию на 31.12.2016 года трудоустроено 6 выпускников, произведена компенсация расходов работодателя на сумму 242,3 тыс.руб.
Заключен договор об организации проведения оплачиваемых 
общественных работ для незанятых трудовой деятельностью 
и безработных граждан с МАУ "ТРК Пыть - Яхинформ" от 08.07.2016 №55, 
в редакции доп.соглашения от 20.09.2016 №1 на сумму 34,7 тыс.руб. на 
трудоустройство 3 человек, исполнение 100%.
Заключен договор о взаимодействии по реализации мероприятия по 
содействию трудоустройству незанятых инвалидов между КУ ХМАО - 
Югры "Пыть - Яхский центр занятости населения" и МКУ "ЦБ и КОМУ 
г. Пыть - Яха" от 14.03.2016 №34 на сумму 72,7 тыс.руб. на создание 
1 рабочего места для инвалида, исполнение 100%.
На осуществление отдельных государственных полномочий в сфере 
трудовых отношений и государственного управления охраной труда 
запланировано 1 900,6 тыс.руб., средства окружного бюджета, 
исполнение 100% (оплата услуг междугородней связи; заработная плата 
и начисление на заработную плату, поставка наградной продукции, цветов, 
командировочные расходы). 
Содержание муниципальных органов по труду (отдел по труду и 
социальным вопросам) запланировано 3 696,3 тыс. руб., исполнение на 
31.12.2016г. - 3 593,2 тыс.руб.
Заключен 21 договор на обучение по охране труда 48 руководителей 
и специалистов муниципальных учреждений, исполнение на 31.12.2016г - 
191,8 тыс.руб., обучено 48 человек; Проведена специальная оценка на 
108 рабочих местах в МДОАУ  д/с Фантазия.   </t>
  </si>
  <si>
    <t xml:space="preserve"> -  приобретение объектов дошкольного образования запланирована субсидия из окружного бюджета на сумму 189 381,0 тыс.руб., исполнение на 31.12.2016г. - 100%(2-й корпус детского сада "Фантазия" в 3-м микрорайоне на 260 мест).      
 - содействие профориентации и  карьерным устремлениям молодежи (организация работы молодежных трудовых отрядов), предусмотрено 37,8 
тыс. руб. из окружного бюджета, исполнение 100%, МБУ Центр "Современник" - трудоустроено 7 человек подростков и молодежи.
В рамках реализации наказов избирателей депутатам Думы Ханты-
Мансийского автономного округа-Югры запланировано 749,9 тыс.руб., 
исполнение 100%, приобретены мягкий инвентарь, спецодежда, 
постельные принадлежности; посуда и кухонный инвентарь; приобретены 
и установлены жалюзи, двери.
Всего по программе исполнение на 31.12.2016г. - 1 571 628,0 тыс.руб. 
(окружной бюджет - 1 156 340,1 тыс.
руб., местный бюджет - 347 130,0 тыс. руб.; внебюджетные источники - 
68 157,9 тыс.руб.) или 97,0% к плану по программе.
</t>
  </si>
  <si>
    <t xml:space="preserve"> -</t>
  </si>
  <si>
    <t xml:space="preserve">Информацию о реализации муниципальных и ведомственных целевых программ,
реализуемых на территории муниципального образования городской округ город Пыть-Ях 
по состоянию на 31.12.2016 года   </t>
  </si>
  <si>
    <t xml:space="preserve">Обеспеченность города Пыть-Яха утвержденными документами территориального планирования и градостроительного зонирования, % - 100 к плану (план 100%);
Доля семей, обеспеченных жилыми помещениями от числа семей, желающих улучшить жилищные условия (отношение числа семей, которые приобрели или получили доступное и комфортное жилье в течение года, к числу семей, желающих улучшить свои жилищные условия), нарастающим итогом - 14,9 или 102,1% к плану (план 14,6%);
Доля молодых семей, улучшивших жилищные условия в соответствии с государственной программой, в общем числе молодых семей, поставленных на учет в качестве нуждающихся в улучшении жилищных условий, нарастающим итогом - 23,1 или 100% к плану - (план 23,1%).
Удельный вес аварийного и непригодного для проживания жилищного фонда (домов) - 10,5 или 100% к плану (план 10,5%).
Средний процент достижения показателей по состоянию на 31.12.2016г. - 100,5%   </t>
  </si>
  <si>
    <t>Увеличение  количества библиотечного 
фонда  на 1000 жителей, (экз.) -  3 060 или 100% к плану (план 3 060);
Доля библиотечных фондов общедоступных библиотек, отраженных в электронных каталогах (%) - 100% к плану;
Увеличение доли архивных фондов, включая аудио и видео, переведенных в электронную форму, от общего объема, хранящихся в архивах (%) - 14,3 или 100% к плану (план 14,3);
Увеличение количества пользователей архивной информацией (чел.) - 14 000 или 100% к плану (план 14 000);
Увеличение посещаемости муниципальных учреждений культуры, (% роста к предыдущему году) - 100% к плану (план 1,56%); 
Приобретение кресел для кинозала (ед.) - 30 или 100% к плану (план 30);
Обустройство эколого-этнографической тропы (ед.) - 100% (план 1);
Отношение среднемесячной заработной платы работников учреждений культуры к средней заработной плате в ХМАО–Югре, (%) - 68,2 или 99,7% к плану (план (68,4);
Увеличение численности участников культурно-досуговых мероприятий 
(%, по отношению к предыдущему году) 1,2 или 100% к плану (план - 1,2);
Доля детей, привлекаемых к участию в творческих мероприятиях, от общего 
числа детей, (%) - 13 или 100% к плану (план 13);
Объем платных туристских услуг, оказанных населению (тыс. руб.) 120,0 
или 100% к плану (план 120);
Повышение уровня удовлетворенности жителей качеством услуг, 
предоставляемых учреждениями культуры муниципального  образования (%) 85,4 или 103% к плану (план -83);
Сдача  в эксплуатацию ГДК «Россия»  после  реконструкции (ед.) - план 1;
Устройство водоотводного лотка (ед.) - 1 или 100% к плану (план - 1)
Увеличение посещаемости музеев муниципального  образования  (на 1 
жителя в год),  (%) - 0,21 или 100% к плану (план 0,21);
Рост количества выставочных проектов, организованных в муниципальном 
образовании, по отношению к 2011 году, (%) - 71,4 или 100% к плану 
(план - 71,4);
Приобретение и установка комплекта кинооборудования (ед.) -1 или 
100% к плану;
Пошив концертных костюмов (ед.) - 15 или 100% к плану (план - 15).
Средний процент достижения показателей по состоянию на 31.12.2016г. - 
94,6%</t>
  </si>
  <si>
    <t xml:space="preserve">Мероприятие "Развитие системы дополнительного образования детей" - в целях реализации Указа Президента РФ № 597 от 07 мая 2012г. 
заключено Соглашение от 29.15.2015 года №12/15.0517/4 на софинансирование расходных обязательств на повышение оплаты труда педагогических работников МОАУ ДОД "ЦДТ" на сумму из окружного бюджета 1 724,6 тыс. руб., 95% от общей суммы финансирования (софинансирование местного бюджета 5% - 90,8 тыс. руб.). По состоянию на 31.12.2016г исполнение из окружного бюджета 1 724,6 тыс. руб.; из местного бюджета 90,8 тыс.руб.
 Мероприятие "Обеспечение реализации основных общеобразовательных программ в общеобразовательных организациях": 
- реализация основных общеобразовательных программ - запланировано 502 613,0 тыс. руб. из окружного бюджета. Исполнение на 31.12.2016г.г. на сумму 488 779,9 тыс.руб. (расходы, связанные с  приобретением учебников, учебного оборудования, оплатой труда работников общеобразовательных организаций, классное руководство);
- предоставление обучающимся питания в школах - предусмотрено 27342,3 тыс. руб. из окружного бюджета, исполнение на 31.12.2016г. - 
24 579,3 тыс.руб.;
- социальная поддержка отдельных категорий, обучающихся 
в муниципальных общеобразовательных организациях - запланировано 
из окружного бюджета 32 297,7 тыс.руб., исполнение на 31.12.2016г. - 
30 057,5 тыс.руб.(среднегодовая численность обучающихся льготных 
категорий -1 063 человека);
- информационное обеспечение общеобразовательных программ - 
предусмотрено 502,5 тыс.руб. из окружного бюджета, исполнение на 
31.12.2016г. - 478,3 тыс.руб.;
- выплата компенсации части родительской платы за содержание детей 
(присмотр и уход за детьми) - предусмотрено 23 888,0 тыс.руб. из 
окружного  бюджета, исполнение на 31.12.2016г. - 23 035,6 тыс.руб.;
- обеспечение реализации основных общеобразовательных программ 
дошкольного образования в детских садах - предусмотрено 
387 802,0 тыс.руб. из окружного бюджета, исполнение на 31.12.2016г. - 
383 084,1 тыс.руб. (расходы, связанные с оплатой труда педагогических 
работников, приобретение игрушек, учебного оборудования).
Подпрограмма "Система оценки качества образования и информационная 
прозрачность системы образования" -  на организацию проведения 
единого государственного экзамена из окружного бюджета 
запланировано 50,0 тыс. руб., по состоянию на 31.12.2016г. исполнение 
100%, средства направлены на приобретение канцелярских 
принадлежностей для проведения  ЕГЭ.  
Подпрограмма "Ресурсное обеспечение в сфере образования и 
молодежной политики":
- предусмотрена субсидия на реализацию приоритетных направлений 
развития на условиях софинансирования 99% к 1 %: на сумму 14 527,4 
тыс.руб. (14 382,1 тыс. руб. из окружного бюджета, 145,3 тыс.руб. из 
местного бюджета), исполнение на 31.12.2016г. - 100%. 
МОАУ ДОД «ЦДТ» - здание по адресу мкр.2 «Нефтяников д.4«а», 
пусконаладочные работы запланированы на первый квартал 2017 г. 
(Контракт № 0187300019415000451-0210022-01 от 11.01.2016г., 
ООО СК "Империя" на общую сумму 38 570,7 тыс.руб., по условиям 
контракта предусмотрена рассрочка платежа на 2016-2017 годы). 
</t>
  </si>
  <si>
    <t>Условия для осуществления возложенных на администрацию города 
вопросов местного значения, в плановый период, обеспечены в полном объеме. 
Дополнительное профессиональное образование получили 50 
муниципальных служащих администрации города и 1 муниципальный служащий в Думе города.
Проведение конкурсов на замещение вакантных должностей муниципальной службы: 14 заседаний комиссии, на 13 должностей муниципальной службы (из них неоднократного на 7 должностей), по результатам конкурса назначены на должности м/с - 7 человек. 
Назначен на должность 1 человек из кадрового резерва.
Проведение конкурсов на замещение вакантных должностей руководителей МО: 5 заседаний комиссии, 3 конкурса. Назначены на должности руководителей МО – 2 человека.
Проведение конкурсов для включения в кадровый резерв – 1 конкурс, включено в резерв управленческих кадров – 1 человек, в кадровый резерв – 7 человек.
За 2016 год нарушения требований к служебному поведению, а также факты возникновения конфликта интересов не выявлены.
Сведения о доходах, об имуществе и обязательствах имущественного характера представили в установленные сроки:127 муниципальных 
служащих и 27 руководителей муниципальных учреждений, 100% от 
общего числа лиц, обязанных представлять указанные сведения.
В отношении 1 руководителя МУ выявлен факт предоставления 
неполных и недостоверных сведений, проводится проверка.
Проведены методические занятия (20.02.2016, 11.03.2016) по вопросам 
заполнения справок о доходах, расходах, об имуществе и обязательствах 
имущественного характера, разъяснение методических рекомендаций. 
В июне-сентябре  2016 года  в администрации города проведено 
тестирование муниципальных служащих на знание антикоррупционного 
законодательства. Участие в тестировании приняли участие 148 
муниципальных служащих администрации города. 
По результатам ежегодного конкурса «Лучший муниципальный 
служащий администрации г.Пыть-Яха» определены 2 победителя.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</si>
</sst>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88" fontId="1" fillId="0" borderId="1" xfId="0" applyNumberFormat="1" applyFont="1" applyFill="1" applyBorder="1" applyAlignment="1">
      <alignment horizontal="right" vertical="top" wrapText="1"/>
    </xf>
    <xf numFmtId="188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/>
    </xf>
    <xf numFmtId="188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188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188" fontId="0" fillId="0" borderId="2" xfId="0" applyNumberFormat="1" applyFont="1" applyFill="1" applyBorder="1" applyAlignment="1">
      <alignment vertical="top"/>
    </xf>
    <xf numFmtId="188" fontId="0" fillId="0" borderId="1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88" fontId="3" fillId="0" borderId="0" xfId="0" applyNumberFormat="1" applyFont="1" applyFill="1" applyAlignment="1">
      <alignment horizontal="center" vertical="top" wrapText="1"/>
    </xf>
    <xf numFmtId="2" fontId="2" fillId="0" borderId="6" xfId="0" applyNumberFormat="1" applyFont="1" applyFill="1" applyBorder="1" applyAlignment="1" applyProtection="1">
      <alignment horizontal="center" vertical="top" wrapText="1"/>
      <protection locked="0"/>
    </xf>
    <xf numFmtId="2" fontId="2" fillId="0" borderId="7" xfId="0" applyNumberFormat="1" applyFont="1" applyFill="1" applyBorder="1" applyAlignment="1" applyProtection="1">
      <alignment horizontal="center" vertical="top" wrapText="1"/>
      <protection locked="0"/>
    </xf>
    <xf numFmtId="2" fontId="2" fillId="0" borderId="8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86" fontId="1" fillId="0" borderId="1" xfId="15" applyFont="1" applyFill="1" applyBorder="1" applyAlignment="1">
      <alignment horizontal="left" vertical="top" wrapText="1"/>
    </xf>
    <xf numFmtId="186" fontId="1" fillId="0" borderId="1" xfId="15" applyFont="1" applyFill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3"/>
  <sheetViews>
    <sheetView tabSelected="1" view="pageBreakPreview" zoomScale="50" zoomScaleNormal="60" zoomScaleSheetLayoutView="50" workbookViewId="0" topLeftCell="A1">
      <pane xSplit="5" ySplit="4" topLeftCell="F3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1" sqref="O1:T16384"/>
    </sheetView>
  </sheetViews>
  <sheetFormatPr defaultColWidth="9.140625" defaultRowHeight="12.75"/>
  <cols>
    <col min="1" max="1" width="4.00390625" style="2" customWidth="1"/>
    <col min="2" max="2" width="20.7109375" style="3" customWidth="1"/>
    <col min="3" max="3" width="16.28125" style="2" customWidth="1"/>
    <col min="4" max="4" width="16.57421875" style="2" customWidth="1"/>
    <col min="5" max="5" width="17.28125" style="3" customWidth="1"/>
    <col min="6" max="6" width="17.7109375" style="4" customWidth="1"/>
    <col min="7" max="7" width="16.28125" style="4" customWidth="1"/>
    <col min="8" max="8" width="14.8515625" style="4" hidden="1" customWidth="1"/>
    <col min="9" max="9" width="13.28125" style="4" customWidth="1"/>
    <col min="10" max="10" width="11.7109375" style="4" customWidth="1"/>
    <col min="11" max="11" width="10.421875" style="4" customWidth="1"/>
    <col min="12" max="12" width="10.421875" style="4" hidden="1" customWidth="1"/>
    <col min="13" max="13" width="71.28125" style="3" customWidth="1"/>
    <col min="14" max="14" width="72.8515625" style="3" customWidth="1"/>
    <col min="15" max="15" width="10.00390625" style="9" hidden="1" customWidth="1"/>
    <col min="16" max="16" width="8.28125" style="9" hidden="1" customWidth="1"/>
    <col min="17" max="18" width="0" style="9" hidden="1" customWidth="1"/>
    <col min="19" max="19" width="0" style="10" hidden="1" customWidth="1"/>
    <col min="20" max="20" width="0" style="9" hidden="1" customWidth="1"/>
    <col min="21" max="16384" width="8.8515625" style="9" customWidth="1"/>
  </cols>
  <sheetData>
    <row r="1" spans="1:14" ht="66" customHeight="1">
      <c r="A1" s="24" t="s">
        <v>123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33.75" customHeight="1">
      <c r="N2" s="4" t="s">
        <v>54</v>
      </c>
    </row>
    <row r="3" spans="1:19" ht="34.5" customHeight="1">
      <c r="A3" s="20" t="s">
        <v>35</v>
      </c>
      <c r="B3" s="20" t="s">
        <v>36</v>
      </c>
      <c r="C3" s="20" t="s">
        <v>104</v>
      </c>
      <c r="D3" s="20" t="s">
        <v>37</v>
      </c>
      <c r="E3" s="20" t="s">
        <v>38</v>
      </c>
      <c r="F3" s="20" t="s">
        <v>105</v>
      </c>
      <c r="G3" s="28"/>
      <c r="H3" s="20" t="s">
        <v>48</v>
      </c>
      <c r="I3" s="20" t="s">
        <v>49</v>
      </c>
      <c r="J3" s="28"/>
      <c r="K3" s="28"/>
      <c r="L3" s="28"/>
      <c r="M3" s="20" t="s">
        <v>55</v>
      </c>
      <c r="N3" s="20" t="s">
        <v>53</v>
      </c>
      <c r="O3" s="35" t="s">
        <v>108</v>
      </c>
      <c r="P3" s="37" t="s">
        <v>109</v>
      </c>
      <c r="Q3" s="37" t="s">
        <v>110</v>
      </c>
      <c r="R3" s="37" t="s">
        <v>111</v>
      </c>
      <c r="S3" s="34" t="s">
        <v>112</v>
      </c>
    </row>
    <row r="4" spans="1:25" ht="102" customHeight="1">
      <c r="A4" s="20"/>
      <c r="B4" s="20"/>
      <c r="C4" s="20"/>
      <c r="D4" s="20"/>
      <c r="E4" s="20"/>
      <c r="F4" s="5" t="s">
        <v>46</v>
      </c>
      <c r="G4" s="5" t="s">
        <v>33</v>
      </c>
      <c r="H4" s="20"/>
      <c r="I4" s="5" t="s">
        <v>45</v>
      </c>
      <c r="J4" s="5" t="s">
        <v>50</v>
      </c>
      <c r="K4" s="5" t="s">
        <v>51</v>
      </c>
      <c r="L4" s="5" t="s">
        <v>52</v>
      </c>
      <c r="M4" s="20"/>
      <c r="N4" s="20"/>
      <c r="O4" s="36"/>
      <c r="P4" s="38"/>
      <c r="Q4" s="38"/>
      <c r="R4" s="38"/>
      <c r="S4" s="34"/>
      <c r="T4" s="11"/>
      <c r="U4" s="11"/>
      <c r="V4" s="11"/>
      <c r="W4" s="11"/>
      <c r="X4" s="11"/>
      <c r="Y4" s="11"/>
    </row>
    <row r="5" spans="1:25" ht="45" customHeight="1">
      <c r="A5" s="20" t="s">
        <v>106</v>
      </c>
      <c r="B5" s="20"/>
      <c r="C5" s="20"/>
      <c r="D5" s="20"/>
      <c r="E5" s="1" t="s">
        <v>41</v>
      </c>
      <c r="F5" s="6">
        <f>F6+F7+F8+F10</f>
        <v>3468738.4</v>
      </c>
      <c r="G5" s="6">
        <f>G6+G7+G8+G10</f>
        <v>3325456.1</v>
      </c>
      <c r="H5" s="6">
        <f>H6+H7+H8+H10</f>
        <v>3152853.1999999997</v>
      </c>
      <c r="I5" s="6">
        <f>I6+I7+I8+I10</f>
        <v>3287452.9</v>
      </c>
      <c r="J5" s="7">
        <f>I5/F5*100</f>
        <v>94.77373387396409</v>
      </c>
      <c r="K5" s="7">
        <f>(I5-I10)/G5*100</f>
        <v>94.87062541586401</v>
      </c>
      <c r="L5" s="7">
        <f aca="true" t="shared" si="0" ref="L5:L11">I5/H5*100</f>
        <v>104.26913945755547</v>
      </c>
      <c r="M5" s="26" t="s">
        <v>19</v>
      </c>
      <c r="N5" s="26" t="s">
        <v>20</v>
      </c>
      <c r="O5" s="11">
        <f>P5+Q5+R5</f>
        <v>182</v>
      </c>
      <c r="P5" s="12">
        <f>P11+P18+P24+P31+P36+P42+P48+P54+P60+P66+P72+P78+P84+P90+P96+P102+P108+P114+P120+P126</f>
        <v>139</v>
      </c>
      <c r="Q5" s="12">
        <f>Q11+Q18+Q24+Q31+Q36+Q42+Q48+Q54+Q60+Q66+Q72+Q78+Q84+Q90+Q96+Q102+Q108+Q114+Q120+Q126</f>
        <v>37</v>
      </c>
      <c r="R5" s="12">
        <f>R11+R18+R24+R31+R36+R42+R48+R54+R60+R66+R72+R78+R84+R90+R96+R102+R108+R114+R120+R126</f>
        <v>6</v>
      </c>
      <c r="S5" s="12">
        <f>(S11+S18+S24+S30+S36+S42+S48+S54+S60+S66+S72+S78+S84+S90+S96+S102+S108+S114+S120+S126)/20</f>
        <v>84.97104703221615</v>
      </c>
      <c r="T5" s="11"/>
      <c r="U5" s="11"/>
      <c r="V5" s="11"/>
      <c r="W5" s="11"/>
      <c r="X5" s="11"/>
      <c r="Y5" s="11"/>
    </row>
    <row r="6" spans="1:25" ht="38.25" customHeight="1">
      <c r="A6" s="20"/>
      <c r="B6" s="20"/>
      <c r="C6" s="20"/>
      <c r="D6" s="20"/>
      <c r="E6" s="1" t="s">
        <v>42</v>
      </c>
      <c r="F6" s="6">
        <f aca="true" t="shared" si="1" ref="F6:I7">F12+F19+F31+F37+F43+F49+F55+F61+F67+F73+F79+F85+F91+F97+F103+F109+F115+F121+F127</f>
        <v>8661</v>
      </c>
      <c r="G6" s="6">
        <f t="shared" si="1"/>
        <v>8661</v>
      </c>
      <c r="H6" s="6">
        <f t="shared" si="1"/>
        <v>8660.9</v>
      </c>
      <c r="I6" s="6">
        <f t="shared" si="1"/>
        <v>8660.9</v>
      </c>
      <c r="J6" s="7">
        <f>I6/F6*100</f>
        <v>99.99884539891467</v>
      </c>
      <c r="K6" s="7">
        <f>I6/G6*100</f>
        <v>99.99884539891467</v>
      </c>
      <c r="L6" s="7">
        <f t="shared" si="0"/>
        <v>100</v>
      </c>
      <c r="M6" s="26"/>
      <c r="N6" s="26"/>
      <c r="O6" s="11"/>
      <c r="P6" s="11"/>
      <c r="Q6" s="11"/>
      <c r="R6" s="11"/>
      <c r="S6" s="12"/>
      <c r="T6" s="11"/>
      <c r="U6" s="11"/>
      <c r="V6" s="11"/>
      <c r="W6" s="11"/>
      <c r="X6" s="11"/>
      <c r="Y6" s="11"/>
    </row>
    <row r="7" spans="1:25" ht="60.75" customHeight="1">
      <c r="A7" s="20"/>
      <c r="B7" s="20"/>
      <c r="C7" s="20"/>
      <c r="D7" s="20"/>
      <c r="E7" s="1" t="s">
        <v>32</v>
      </c>
      <c r="F7" s="6">
        <f t="shared" si="1"/>
        <v>1840017.9</v>
      </c>
      <c r="G7" s="6">
        <f t="shared" si="1"/>
        <v>1837840.8</v>
      </c>
      <c r="H7" s="6">
        <f t="shared" si="1"/>
        <v>1802704.8</v>
      </c>
      <c r="I7" s="6">
        <f t="shared" si="1"/>
        <v>1804732.6</v>
      </c>
      <c r="J7" s="7">
        <f>I7/F7*100</f>
        <v>98.0823393076774</v>
      </c>
      <c r="K7" s="7">
        <f>I7/G7*100</f>
        <v>98.1985273153148</v>
      </c>
      <c r="L7" s="7">
        <f t="shared" si="0"/>
        <v>100.11248652580278</v>
      </c>
      <c r="M7" s="26"/>
      <c r="N7" s="26"/>
      <c r="O7" s="11"/>
      <c r="P7" s="11"/>
      <c r="Q7" s="11"/>
      <c r="R7" s="11"/>
      <c r="S7" s="12"/>
      <c r="T7" s="11"/>
      <c r="U7" s="11"/>
      <c r="V7" s="11"/>
      <c r="W7" s="11"/>
      <c r="X7" s="11"/>
      <c r="Y7" s="11"/>
    </row>
    <row r="8" spans="1:25" ht="39.75" customHeight="1">
      <c r="A8" s="20"/>
      <c r="B8" s="20"/>
      <c r="C8" s="20"/>
      <c r="D8" s="20"/>
      <c r="E8" s="1" t="s">
        <v>43</v>
      </c>
      <c r="F8" s="6">
        <f>F14+F21+F33+F39+F45+F51+F57+F63+F69+F81+F75+F87+F93+F99+F105+F111+F117+F123+F129</f>
        <v>1478954.0999999999</v>
      </c>
      <c r="G8" s="6">
        <f>G14+G21+G33+G39+G45+G51+G57+G63+G69+G81+G75+G87+G93+G99+G105+G111+G117+G123+G129</f>
        <v>1478954.3</v>
      </c>
      <c r="H8" s="6">
        <f>H14+H21+H33+H39+H45+H51+H57+H63+H69+H81+H75+H87+H93+H99+H105+H111+H117+H123+H129</f>
        <v>1341487.4999999998</v>
      </c>
      <c r="I8" s="6">
        <f>I14+I21+I33+I39+I45+I51+I57+I63+I69+I81+I75+I87+I93+I99+I105+I111+I117+I123+I129</f>
        <v>1341487.4999999998</v>
      </c>
      <c r="J8" s="7">
        <f>I8/F8*100</f>
        <v>90.7051476445415</v>
      </c>
      <c r="K8" s="7">
        <f>I8/G8*100</f>
        <v>90.70513537842243</v>
      </c>
      <c r="L8" s="7">
        <f t="shared" si="0"/>
        <v>100</v>
      </c>
      <c r="M8" s="26"/>
      <c r="N8" s="26"/>
      <c r="O8" s="11"/>
      <c r="P8" s="11"/>
      <c r="Q8" s="11"/>
      <c r="R8" s="11"/>
      <c r="S8" s="12"/>
      <c r="T8" s="11"/>
      <c r="U8" s="11"/>
      <c r="V8" s="11"/>
      <c r="W8" s="11"/>
      <c r="X8" s="11"/>
      <c r="Y8" s="11"/>
    </row>
    <row r="9" spans="1:25" ht="72" customHeight="1">
      <c r="A9" s="20"/>
      <c r="B9" s="20"/>
      <c r="C9" s="20"/>
      <c r="D9" s="20"/>
      <c r="E9" s="1" t="s">
        <v>47</v>
      </c>
      <c r="F9" s="6"/>
      <c r="G9" s="6">
        <f>G15+G22+G34+G40+G46+G52+G58+G64+G76+G82+G88+G94+G100+G106+G112+G118+G124+G130</f>
        <v>119054.90000000001</v>
      </c>
      <c r="H9" s="6">
        <f>H15+H22+H34+H40+H46+H52+H58+H64+H76+H82+H88+H94+H100+H106+H112+H118+H124+H130</f>
        <v>81855.6</v>
      </c>
      <c r="I9" s="6">
        <f>I15+I22+I34+I40+I46+I52+I58+I64+I76+I82+I88+I94+I100+I106+I112+I118+I124+I130</f>
        <v>81855.6</v>
      </c>
      <c r="J9" s="7" t="s">
        <v>122</v>
      </c>
      <c r="K9" s="7">
        <f>I9/G9*100</f>
        <v>68.7544989748427</v>
      </c>
      <c r="L9" s="7">
        <f t="shared" si="0"/>
        <v>100</v>
      </c>
      <c r="M9" s="26"/>
      <c r="N9" s="26"/>
      <c r="O9" s="11"/>
      <c r="P9" s="11"/>
      <c r="Q9" s="11"/>
      <c r="R9" s="11"/>
      <c r="S9" s="12"/>
      <c r="T9" s="11"/>
      <c r="U9" s="11"/>
      <c r="V9" s="11"/>
      <c r="W9" s="11"/>
      <c r="X9" s="11"/>
      <c r="Y9" s="11"/>
    </row>
    <row r="10" spans="1:25" ht="39" customHeight="1">
      <c r="A10" s="20"/>
      <c r="B10" s="20"/>
      <c r="C10" s="20"/>
      <c r="D10" s="20"/>
      <c r="E10" s="1" t="s">
        <v>44</v>
      </c>
      <c r="F10" s="6">
        <f>F16+F23+F35+F41+F47+F53+F59+F65+F71+F77+F83+F89+F95+F101+F107+F113+F119+F125+F131</f>
        <v>141105.4</v>
      </c>
      <c r="G10" s="6">
        <f>G16+G23+G35+G41+G47+G53+G59+G65+G71+G77+G83+G89+G95+G101+G107+G113+G119+G125+G131</f>
        <v>0</v>
      </c>
      <c r="H10" s="6">
        <f>H16+H23+H35+H41+H47+H53+H59+H65+H71+H77+H83+H89+H95+H101+H107+H113+H119+H125+H131</f>
        <v>0</v>
      </c>
      <c r="I10" s="6">
        <f>I16+I23+I35+I41+I47+I53+I59+I65+I71+I77+I83+I89+I95+I101+I107+I113+I119+I125+I131</f>
        <v>132571.9</v>
      </c>
      <c r="J10" s="7">
        <f>I10/F10*100</f>
        <v>93.95239303385979</v>
      </c>
      <c r="K10" s="7" t="s">
        <v>122</v>
      </c>
      <c r="L10" s="7" t="e">
        <f t="shared" si="0"/>
        <v>#DIV/0!</v>
      </c>
      <c r="M10" s="26"/>
      <c r="N10" s="26"/>
      <c r="O10" s="11"/>
      <c r="P10" s="11"/>
      <c r="Q10" s="11"/>
      <c r="R10" s="11"/>
      <c r="S10" s="12"/>
      <c r="T10" s="11"/>
      <c r="U10" s="11"/>
      <c r="V10" s="11"/>
      <c r="W10" s="11"/>
      <c r="X10" s="11"/>
      <c r="Y10" s="11"/>
    </row>
    <row r="11" spans="1:26" ht="150" customHeight="1">
      <c r="A11" s="28">
        <v>1</v>
      </c>
      <c r="B11" s="26" t="s">
        <v>39</v>
      </c>
      <c r="C11" s="20" t="s">
        <v>57</v>
      </c>
      <c r="D11" s="20" t="s">
        <v>40</v>
      </c>
      <c r="E11" s="1" t="s">
        <v>41</v>
      </c>
      <c r="F11" s="7">
        <f>F12+F13+F14+F16</f>
        <v>1620466.4</v>
      </c>
      <c r="G11" s="7">
        <f>G12+G13+G14+G16</f>
        <v>1544067.2999999998</v>
      </c>
      <c r="H11" s="7">
        <f>H12+H13+H14+H16</f>
        <v>1527900.9</v>
      </c>
      <c r="I11" s="7">
        <f>I12+I13+I14+I16</f>
        <v>1571628</v>
      </c>
      <c r="J11" s="7">
        <f>I11/F11*100</f>
        <v>96.98615164128056</v>
      </c>
      <c r="K11" s="7">
        <f>(I12+I13+I14)/G11*100</f>
        <v>97.37076227182587</v>
      </c>
      <c r="L11" s="7">
        <f t="shared" si="0"/>
        <v>102.86190681607688</v>
      </c>
      <c r="M11" s="26" t="s">
        <v>126</v>
      </c>
      <c r="N11" s="26" t="s">
        <v>6</v>
      </c>
      <c r="O11" s="13">
        <f>P11+Q11+R11</f>
        <v>14</v>
      </c>
      <c r="P11" s="13">
        <v>8</v>
      </c>
      <c r="Q11" s="13">
        <v>6</v>
      </c>
      <c r="R11" s="13"/>
      <c r="S11" s="14">
        <f>(100+100+85+96+91+95.6+104+146.4+104+94.5+99.8+100+100+101)/14</f>
        <v>101.23571428571428</v>
      </c>
      <c r="T11" s="13"/>
      <c r="U11" s="13"/>
      <c r="V11" s="13"/>
      <c r="W11" s="13"/>
      <c r="X11" s="13"/>
      <c r="Y11" s="13"/>
      <c r="Z11" s="13"/>
    </row>
    <row r="12" spans="1:26" ht="128.25" customHeight="1">
      <c r="A12" s="28"/>
      <c r="B12" s="26"/>
      <c r="C12" s="20"/>
      <c r="D12" s="20"/>
      <c r="E12" s="1" t="s">
        <v>42</v>
      </c>
      <c r="F12" s="7"/>
      <c r="G12" s="7"/>
      <c r="H12" s="7"/>
      <c r="I12" s="7"/>
      <c r="J12" s="7"/>
      <c r="K12" s="7"/>
      <c r="L12" s="7"/>
      <c r="M12" s="27"/>
      <c r="N12" s="27"/>
      <c r="O12" s="13"/>
      <c r="P12" s="13"/>
      <c r="Q12" s="13"/>
      <c r="R12" s="13"/>
      <c r="S12" s="14"/>
      <c r="T12" s="13"/>
      <c r="U12" s="13"/>
      <c r="V12" s="13"/>
      <c r="W12" s="13"/>
      <c r="X12" s="13"/>
      <c r="Y12" s="13"/>
      <c r="Z12" s="13"/>
    </row>
    <row r="13" spans="1:26" ht="116.25" customHeight="1">
      <c r="A13" s="28"/>
      <c r="B13" s="26"/>
      <c r="C13" s="20"/>
      <c r="D13" s="20"/>
      <c r="E13" s="1" t="s">
        <v>32</v>
      </c>
      <c r="F13" s="7">
        <v>1180770.9</v>
      </c>
      <c r="G13" s="7">
        <v>1180770.9</v>
      </c>
      <c r="H13" s="7">
        <v>1180770.9</v>
      </c>
      <c r="I13" s="7">
        <v>1156340.1</v>
      </c>
      <c r="J13" s="7">
        <f>I13/F13*100</f>
        <v>97.93094494452735</v>
      </c>
      <c r="K13" s="7">
        <f>I13/G13*100</f>
        <v>97.93094494452735</v>
      </c>
      <c r="L13" s="7">
        <f>I13/H13*100</f>
        <v>97.93094494452735</v>
      </c>
      <c r="M13" s="27"/>
      <c r="N13" s="27"/>
      <c r="O13" s="13"/>
      <c r="P13" s="13"/>
      <c r="Q13" s="13"/>
      <c r="R13" s="13"/>
      <c r="S13" s="14"/>
      <c r="T13" s="13"/>
      <c r="U13" s="13"/>
      <c r="V13" s="13"/>
      <c r="W13" s="13"/>
      <c r="X13" s="13"/>
      <c r="Y13" s="13"/>
      <c r="Z13" s="13"/>
    </row>
    <row r="14" spans="1:26" ht="138.75" customHeight="1">
      <c r="A14" s="28"/>
      <c r="B14" s="26"/>
      <c r="C14" s="20"/>
      <c r="D14" s="20"/>
      <c r="E14" s="1" t="s">
        <v>43</v>
      </c>
      <c r="F14" s="7">
        <v>363296.4</v>
      </c>
      <c r="G14" s="7">
        <v>363296.4</v>
      </c>
      <c r="H14" s="7">
        <f>I14</f>
        <v>347130</v>
      </c>
      <c r="I14" s="7">
        <v>347130</v>
      </c>
      <c r="J14" s="7">
        <f>I14/F14*100</f>
        <v>95.55007976957657</v>
      </c>
      <c r="K14" s="7">
        <f>I14/G14*100</f>
        <v>95.55007976957657</v>
      </c>
      <c r="L14" s="7">
        <f>I14/H14*100</f>
        <v>100</v>
      </c>
      <c r="M14" s="27"/>
      <c r="N14" s="27"/>
      <c r="O14" s="13"/>
      <c r="P14" s="13"/>
      <c r="Q14" s="13"/>
      <c r="R14" s="13"/>
      <c r="S14" s="14"/>
      <c r="T14" s="13"/>
      <c r="U14" s="13"/>
      <c r="V14" s="13"/>
      <c r="W14" s="13"/>
      <c r="X14" s="13"/>
      <c r="Y14" s="13"/>
      <c r="Z14" s="13"/>
    </row>
    <row r="15" spans="1:26" ht="142.5" customHeight="1">
      <c r="A15" s="31"/>
      <c r="B15" s="21"/>
      <c r="C15" s="21"/>
      <c r="D15" s="21"/>
      <c r="E15" s="1" t="s">
        <v>47</v>
      </c>
      <c r="F15" s="7"/>
      <c r="G15" s="7">
        <v>1815.6</v>
      </c>
      <c r="H15" s="7">
        <f>I15</f>
        <v>1815.6</v>
      </c>
      <c r="I15" s="7">
        <v>1815.6</v>
      </c>
      <c r="J15" s="7"/>
      <c r="K15" s="7">
        <f>I15/G15*100</f>
        <v>100</v>
      </c>
      <c r="L15" s="7">
        <f>I15/H15*100</f>
        <v>100</v>
      </c>
      <c r="M15" s="27"/>
      <c r="N15" s="27"/>
      <c r="O15" s="13"/>
      <c r="P15" s="13"/>
      <c r="Q15" s="13"/>
      <c r="R15" s="13"/>
      <c r="S15" s="14"/>
      <c r="T15" s="13"/>
      <c r="U15" s="13"/>
      <c r="V15" s="13"/>
      <c r="W15" s="13"/>
      <c r="X15" s="13"/>
      <c r="Y15" s="13"/>
      <c r="Z15" s="13"/>
    </row>
    <row r="16" spans="1:26" ht="214.5" customHeight="1">
      <c r="A16" s="32"/>
      <c r="B16" s="22"/>
      <c r="C16" s="22"/>
      <c r="D16" s="22"/>
      <c r="E16" s="1" t="s">
        <v>44</v>
      </c>
      <c r="F16" s="7">
        <v>76399.1</v>
      </c>
      <c r="G16" s="7"/>
      <c r="H16" s="7"/>
      <c r="I16" s="7">
        <v>68157.9</v>
      </c>
      <c r="J16" s="7">
        <f>I16/F16*100</f>
        <v>89.21296193279761</v>
      </c>
      <c r="K16" s="7" t="s">
        <v>122</v>
      </c>
      <c r="L16" s="7" t="e">
        <f>I16/H16*100</f>
        <v>#DIV/0!</v>
      </c>
      <c r="M16" s="27"/>
      <c r="N16" s="27"/>
      <c r="O16" s="13"/>
      <c r="P16" s="13"/>
      <c r="Q16" s="13"/>
      <c r="R16" s="13"/>
      <c r="S16" s="14"/>
      <c r="T16" s="13"/>
      <c r="U16" s="13"/>
      <c r="V16" s="13"/>
      <c r="W16" s="13"/>
      <c r="X16" s="13"/>
      <c r="Y16" s="13"/>
      <c r="Z16" s="13"/>
    </row>
    <row r="17" spans="1:26" ht="363" customHeight="1">
      <c r="A17" s="33"/>
      <c r="B17" s="23"/>
      <c r="C17" s="23"/>
      <c r="D17" s="23"/>
      <c r="E17" s="1"/>
      <c r="F17" s="7"/>
      <c r="G17" s="7"/>
      <c r="H17" s="7"/>
      <c r="I17" s="7"/>
      <c r="J17" s="7"/>
      <c r="K17" s="7"/>
      <c r="L17" s="7"/>
      <c r="M17" s="1" t="s">
        <v>121</v>
      </c>
      <c r="N17" s="1" t="s">
        <v>5</v>
      </c>
      <c r="O17" s="13"/>
      <c r="P17" s="13"/>
      <c r="Q17" s="13"/>
      <c r="R17" s="13"/>
      <c r="S17" s="14"/>
      <c r="T17" s="13"/>
      <c r="U17" s="13"/>
      <c r="V17" s="13"/>
      <c r="W17" s="13"/>
      <c r="X17" s="13"/>
      <c r="Y17" s="13"/>
      <c r="Z17" s="13"/>
    </row>
    <row r="18" spans="1:26" ht="121.5" customHeight="1">
      <c r="A18" s="28">
        <v>2</v>
      </c>
      <c r="B18" s="26" t="s">
        <v>59</v>
      </c>
      <c r="C18" s="20" t="s">
        <v>56</v>
      </c>
      <c r="D18" s="20" t="s">
        <v>58</v>
      </c>
      <c r="E18" s="1" t="s">
        <v>41</v>
      </c>
      <c r="F18" s="7">
        <f>F19+F20+F21+F23</f>
        <v>68957.7</v>
      </c>
      <c r="G18" s="7">
        <f>G19+G20+G21+G23</f>
        <v>67678.3</v>
      </c>
      <c r="H18" s="7">
        <f>H19+H20+H21+H23</f>
        <v>67106.3</v>
      </c>
      <c r="I18" s="7">
        <f>I19+I20+I21+I23</f>
        <v>67493.59999999999</v>
      </c>
      <c r="J18" s="7">
        <f>I18/F18*100</f>
        <v>97.87681433690508</v>
      </c>
      <c r="K18" s="7">
        <f>(I20+I21)/G18*100</f>
        <v>98.0918551441156</v>
      </c>
      <c r="L18" s="7">
        <f>I18/H18*100</f>
        <v>100.57714402373546</v>
      </c>
      <c r="M18" s="26" t="s">
        <v>17</v>
      </c>
      <c r="N18" s="26" t="s">
        <v>4</v>
      </c>
      <c r="O18" s="13">
        <f>P18+Q18</f>
        <v>13</v>
      </c>
      <c r="P18" s="13">
        <v>11</v>
      </c>
      <c r="Q18" s="13">
        <v>2</v>
      </c>
      <c r="R18" s="13"/>
      <c r="S18" s="14">
        <f>(900+97.9+89.4+114.5+98.5)/13</f>
        <v>100.02307692307691</v>
      </c>
      <c r="T18" s="13"/>
      <c r="U18" s="13"/>
      <c r="V18" s="13"/>
      <c r="W18" s="13"/>
      <c r="X18" s="13"/>
      <c r="Y18" s="13"/>
      <c r="Z18" s="13"/>
    </row>
    <row r="19" spans="1:26" ht="84.75" customHeight="1">
      <c r="A19" s="28"/>
      <c r="B19" s="26"/>
      <c r="C19" s="20"/>
      <c r="D19" s="20"/>
      <c r="E19" s="1" t="s">
        <v>42</v>
      </c>
      <c r="F19" s="7"/>
      <c r="G19" s="7"/>
      <c r="H19" s="7"/>
      <c r="I19" s="7"/>
      <c r="J19" s="7"/>
      <c r="K19" s="7"/>
      <c r="L19" s="7"/>
      <c r="M19" s="27"/>
      <c r="N19" s="27"/>
      <c r="O19" s="13"/>
      <c r="P19" s="13"/>
      <c r="Q19" s="13"/>
      <c r="R19" s="13"/>
      <c r="S19" s="14"/>
      <c r="T19" s="13"/>
      <c r="U19" s="13"/>
      <c r="V19" s="13"/>
      <c r="W19" s="13"/>
      <c r="X19" s="13"/>
      <c r="Y19" s="13"/>
      <c r="Z19" s="13"/>
    </row>
    <row r="20" spans="1:26" ht="107.25" customHeight="1">
      <c r="A20" s="28"/>
      <c r="B20" s="26"/>
      <c r="C20" s="20"/>
      <c r="D20" s="20"/>
      <c r="E20" s="1" t="s">
        <v>32</v>
      </c>
      <c r="F20" s="7">
        <v>58018</v>
      </c>
      <c r="G20" s="7">
        <v>58018</v>
      </c>
      <c r="H20" s="7">
        <v>58012.3</v>
      </c>
      <c r="I20" s="7">
        <v>57292.9</v>
      </c>
      <c r="J20" s="7">
        <f>I20/F20*100</f>
        <v>98.75021545037748</v>
      </c>
      <c r="K20" s="7">
        <f>I20/G20*100</f>
        <v>98.75021545037748</v>
      </c>
      <c r="L20" s="7">
        <f>I20/H20*100</f>
        <v>98.75991815528775</v>
      </c>
      <c r="M20" s="27"/>
      <c r="N20" s="27"/>
      <c r="O20" s="13"/>
      <c r="P20" s="13"/>
      <c r="Q20" s="13"/>
      <c r="R20" s="13"/>
      <c r="S20" s="14"/>
      <c r="T20" s="13"/>
      <c r="U20" s="13"/>
      <c r="V20" s="13"/>
      <c r="W20" s="13"/>
      <c r="X20" s="13"/>
      <c r="Y20" s="13"/>
      <c r="Z20" s="13"/>
    </row>
    <row r="21" spans="1:26" ht="72" customHeight="1">
      <c r="A21" s="28"/>
      <c r="B21" s="26"/>
      <c r="C21" s="20"/>
      <c r="D21" s="20"/>
      <c r="E21" s="1" t="s">
        <v>43</v>
      </c>
      <c r="F21" s="7">
        <v>9660.3</v>
      </c>
      <c r="G21" s="7">
        <v>9660.3</v>
      </c>
      <c r="H21" s="7">
        <f>I21</f>
        <v>9094</v>
      </c>
      <c r="I21" s="7">
        <v>9094</v>
      </c>
      <c r="J21" s="7">
        <f>I21/F21*100</f>
        <v>94.13786321335778</v>
      </c>
      <c r="K21" s="7">
        <f>I21/G21*100</f>
        <v>94.13786321335778</v>
      </c>
      <c r="L21" s="7">
        <f>I21/H21*100</f>
        <v>100</v>
      </c>
      <c r="M21" s="27"/>
      <c r="N21" s="27"/>
      <c r="O21" s="13"/>
      <c r="P21" s="13"/>
      <c r="Q21" s="13"/>
      <c r="R21" s="13"/>
      <c r="S21" s="14"/>
      <c r="T21" s="13"/>
      <c r="U21" s="13"/>
      <c r="V21" s="13"/>
      <c r="W21" s="13"/>
      <c r="X21" s="13"/>
      <c r="Y21" s="13"/>
      <c r="Z21" s="13"/>
    </row>
    <row r="22" spans="1:26" ht="144" customHeight="1">
      <c r="A22" s="28"/>
      <c r="B22" s="26"/>
      <c r="C22" s="20"/>
      <c r="D22" s="20"/>
      <c r="E22" s="1" t="s">
        <v>47</v>
      </c>
      <c r="F22" s="7">
        <v>0</v>
      </c>
      <c r="G22" s="7">
        <v>0</v>
      </c>
      <c r="H22" s="7">
        <f>I22</f>
        <v>0</v>
      </c>
      <c r="I22" s="7">
        <v>0</v>
      </c>
      <c r="J22" s="7">
        <v>0</v>
      </c>
      <c r="K22" s="7">
        <v>0</v>
      </c>
      <c r="L22" s="7" t="e">
        <f>I22/H22*100</f>
        <v>#DIV/0!</v>
      </c>
      <c r="M22" s="27"/>
      <c r="N22" s="27"/>
      <c r="O22" s="13"/>
      <c r="P22" s="13"/>
      <c r="Q22" s="13"/>
      <c r="R22" s="13"/>
      <c r="S22" s="14"/>
      <c r="T22" s="13"/>
      <c r="U22" s="13"/>
      <c r="V22" s="13"/>
      <c r="W22" s="13"/>
      <c r="X22" s="13"/>
      <c r="Y22" s="13"/>
      <c r="Z22" s="13"/>
    </row>
    <row r="23" spans="1:26" ht="132.75" customHeight="1">
      <c r="A23" s="28"/>
      <c r="B23" s="26"/>
      <c r="C23" s="20"/>
      <c r="D23" s="20"/>
      <c r="E23" s="1" t="s">
        <v>44</v>
      </c>
      <c r="F23" s="7">
        <v>1279.4</v>
      </c>
      <c r="G23" s="7">
        <v>0</v>
      </c>
      <c r="H23" s="7"/>
      <c r="I23" s="7">
        <v>1106.7</v>
      </c>
      <c r="J23" s="7">
        <f>I23/F23*100</f>
        <v>86.50148507112709</v>
      </c>
      <c r="K23" s="7" t="s">
        <v>122</v>
      </c>
      <c r="L23" s="7" t="e">
        <f>I23/H23*100</f>
        <v>#DIV/0!</v>
      </c>
      <c r="M23" s="27"/>
      <c r="N23" s="27"/>
      <c r="O23" s="13"/>
      <c r="P23" s="13"/>
      <c r="Q23" s="13"/>
      <c r="R23" s="13"/>
      <c r="S23" s="14"/>
      <c r="T23" s="13"/>
      <c r="U23" s="13"/>
      <c r="V23" s="13"/>
      <c r="W23" s="13"/>
      <c r="X23" s="13"/>
      <c r="Y23" s="13"/>
      <c r="Z23" s="13"/>
    </row>
    <row r="24" spans="1:26" ht="39" customHeight="1">
      <c r="A24" s="28">
        <v>3</v>
      </c>
      <c r="B24" s="26" t="s">
        <v>60</v>
      </c>
      <c r="C24" s="20" t="s">
        <v>107</v>
      </c>
      <c r="D24" s="20" t="s">
        <v>58</v>
      </c>
      <c r="E24" s="1" t="s">
        <v>41</v>
      </c>
      <c r="F24" s="7" t="s">
        <v>122</v>
      </c>
      <c r="G24" s="7" t="s">
        <v>122</v>
      </c>
      <c r="H24" s="7" t="e">
        <f>H25+H26+H27+H29</f>
        <v>#VALUE!</v>
      </c>
      <c r="I24" s="7" t="s">
        <v>122</v>
      </c>
      <c r="J24" s="7"/>
      <c r="K24" s="7"/>
      <c r="L24" s="7" t="e">
        <f>I24/H24*100</f>
        <v>#VALUE!</v>
      </c>
      <c r="M24" s="26" t="s">
        <v>15</v>
      </c>
      <c r="N24" s="26" t="s">
        <v>18</v>
      </c>
      <c r="O24" s="13">
        <f>P24+Q24+R24</f>
        <v>2</v>
      </c>
      <c r="P24" s="13">
        <v>1</v>
      </c>
      <c r="Q24" s="13">
        <v>1</v>
      </c>
      <c r="R24" s="13"/>
      <c r="S24" s="14">
        <f>(100+78.9)/2</f>
        <v>89.45</v>
      </c>
      <c r="T24" s="13"/>
      <c r="U24" s="13"/>
      <c r="V24" s="13"/>
      <c r="W24" s="13"/>
      <c r="X24" s="13"/>
      <c r="Y24" s="13"/>
      <c r="Z24" s="13"/>
    </row>
    <row r="25" spans="1:26" ht="30.75">
      <c r="A25" s="28"/>
      <c r="B25" s="26"/>
      <c r="C25" s="20"/>
      <c r="D25" s="20"/>
      <c r="E25" s="1" t="s">
        <v>42</v>
      </c>
      <c r="F25" s="7" t="s">
        <v>122</v>
      </c>
      <c r="G25" s="7" t="s">
        <v>122</v>
      </c>
      <c r="H25" s="7" t="s">
        <v>122</v>
      </c>
      <c r="I25" s="7" t="s">
        <v>122</v>
      </c>
      <c r="J25" s="7" t="s">
        <v>122</v>
      </c>
      <c r="K25" s="7" t="s">
        <v>122</v>
      </c>
      <c r="L25" s="7"/>
      <c r="M25" s="27"/>
      <c r="N25" s="27"/>
      <c r="O25" s="13"/>
      <c r="P25" s="13"/>
      <c r="Q25" s="13"/>
      <c r="R25" s="13"/>
      <c r="S25" s="14"/>
      <c r="T25" s="13"/>
      <c r="U25" s="13"/>
      <c r="V25" s="13"/>
      <c r="W25" s="13"/>
      <c r="X25" s="13"/>
      <c r="Y25" s="13"/>
      <c r="Z25" s="13"/>
    </row>
    <row r="26" spans="1:26" ht="46.5">
      <c r="A26" s="28"/>
      <c r="B26" s="26"/>
      <c r="C26" s="20"/>
      <c r="D26" s="20"/>
      <c r="E26" s="1" t="s">
        <v>32</v>
      </c>
      <c r="F26" s="7" t="s">
        <v>122</v>
      </c>
      <c r="G26" s="7" t="s">
        <v>122</v>
      </c>
      <c r="H26" s="7" t="s">
        <v>122</v>
      </c>
      <c r="I26" s="7" t="s">
        <v>122</v>
      </c>
      <c r="J26" s="7" t="s">
        <v>122</v>
      </c>
      <c r="K26" s="7" t="s">
        <v>122</v>
      </c>
      <c r="L26" s="7" t="e">
        <f>I26/H26*100</f>
        <v>#VALUE!</v>
      </c>
      <c r="M26" s="27"/>
      <c r="N26" s="27"/>
      <c r="O26" s="13"/>
      <c r="P26" s="13"/>
      <c r="Q26" s="13"/>
      <c r="R26" s="13"/>
      <c r="S26" s="14"/>
      <c r="T26" s="13"/>
      <c r="U26" s="13"/>
      <c r="V26" s="13"/>
      <c r="W26" s="13"/>
      <c r="X26" s="13"/>
      <c r="Y26" s="13"/>
      <c r="Z26" s="13"/>
    </row>
    <row r="27" spans="1:26" ht="30.75">
      <c r="A27" s="28"/>
      <c r="B27" s="26"/>
      <c r="C27" s="20"/>
      <c r="D27" s="20"/>
      <c r="E27" s="1" t="s">
        <v>43</v>
      </c>
      <c r="F27" s="7" t="s">
        <v>122</v>
      </c>
      <c r="G27" s="7" t="s">
        <v>122</v>
      </c>
      <c r="H27" s="7" t="s">
        <v>122</v>
      </c>
      <c r="I27" s="7" t="s">
        <v>122</v>
      </c>
      <c r="J27" s="7" t="s">
        <v>122</v>
      </c>
      <c r="K27" s="7" t="s">
        <v>122</v>
      </c>
      <c r="L27" s="7" t="e">
        <f>I27/H27*100</f>
        <v>#VALUE!</v>
      </c>
      <c r="M27" s="27"/>
      <c r="N27" s="27"/>
      <c r="O27" s="13"/>
      <c r="P27" s="13"/>
      <c r="Q27" s="13"/>
      <c r="R27" s="13"/>
      <c r="S27" s="14"/>
      <c r="T27" s="13"/>
      <c r="U27" s="13"/>
      <c r="V27" s="13"/>
      <c r="W27" s="13"/>
      <c r="X27" s="13"/>
      <c r="Y27" s="13"/>
      <c r="Z27" s="13"/>
    </row>
    <row r="28" spans="1:26" ht="62.25">
      <c r="A28" s="28"/>
      <c r="B28" s="26"/>
      <c r="C28" s="20"/>
      <c r="D28" s="20"/>
      <c r="E28" s="1" t="s">
        <v>47</v>
      </c>
      <c r="F28" s="7" t="s">
        <v>122</v>
      </c>
      <c r="G28" s="7" t="s">
        <v>122</v>
      </c>
      <c r="H28" s="7" t="s">
        <v>122</v>
      </c>
      <c r="I28" s="7" t="s">
        <v>122</v>
      </c>
      <c r="J28" s="7" t="s">
        <v>122</v>
      </c>
      <c r="K28" s="7" t="s">
        <v>122</v>
      </c>
      <c r="L28" s="7" t="e">
        <f>I28/H28*100</f>
        <v>#VALUE!</v>
      </c>
      <c r="M28" s="27"/>
      <c r="N28" s="27"/>
      <c r="O28" s="13"/>
      <c r="P28" s="13"/>
      <c r="Q28" s="13"/>
      <c r="R28" s="13"/>
      <c r="S28" s="14"/>
      <c r="T28" s="13"/>
      <c r="U28" s="13"/>
      <c r="V28" s="13"/>
      <c r="W28" s="13"/>
      <c r="X28" s="13"/>
      <c r="Y28" s="13"/>
      <c r="Z28" s="13"/>
    </row>
    <row r="29" spans="1:26" ht="30.75">
      <c r="A29" s="28"/>
      <c r="B29" s="26"/>
      <c r="C29" s="20"/>
      <c r="D29" s="20"/>
      <c r="E29" s="1" t="s">
        <v>44</v>
      </c>
      <c r="F29" s="7" t="s">
        <v>122</v>
      </c>
      <c r="G29" s="7" t="s">
        <v>122</v>
      </c>
      <c r="H29" s="7" t="s">
        <v>122</v>
      </c>
      <c r="I29" s="7" t="s">
        <v>122</v>
      </c>
      <c r="J29" s="7" t="s">
        <v>122</v>
      </c>
      <c r="K29" s="7" t="s">
        <v>122</v>
      </c>
      <c r="L29" s="7" t="e">
        <f>I29/H29*100</f>
        <v>#VALUE!</v>
      </c>
      <c r="M29" s="27"/>
      <c r="N29" s="27"/>
      <c r="O29" s="13"/>
      <c r="P29" s="13"/>
      <c r="Q29" s="13"/>
      <c r="R29" s="13"/>
      <c r="S29" s="14"/>
      <c r="T29" s="13"/>
      <c r="U29" s="13"/>
      <c r="V29" s="13"/>
      <c r="W29" s="13"/>
      <c r="X29" s="13"/>
      <c r="Y29" s="13"/>
      <c r="Z29" s="13"/>
    </row>
    <row r="30" spans="1:26" ht="81.75" customHeight="1">
      <c r="A30" s="28">
        <v>4</v>
      </c>
      <c r="B30" s="26" t="s">
        <v>63</v>
      </c>
      <c r="C30" s="20" t="s">
        <v>61</v>
      </c>
      <c r="D30" s="20" t="s">
        <v>62</v>
      </c>
      <c r="E30" s="1" t="s">
        <v>41</v>
      </c>
      <c r="F30" s="7">
        <f>F31+F32+F33+F35</f>
        <v>232425.6</v>
      </c>
      <c r="G30" s="7">
        <f>G31+G32+G33+G35</f>
        <v>221182.7</v>
      </c>
      <c r="H30" s="7">
        <f>H31+H32+H33+H35</f>
        <v>200514.80000000002</v>
      </c>
      <c r="I30" s="7">
        <f>I31+I32+I33+I35</f>
        <v>211544.50000000003</v>
      </c>
      <c r="J30" s="7">
        <f>I30/F30*100</f>
        <v>91.01600684261976</v>
      </c>
      <c r="K30" s="7">
        <f>(I31+I32+I33)/G30*100</f>
        <v>90.65573392494079</v>
      </c>
      <c r="L30" s="7">
        <f>I30/H30*100</f>
        <v>105.50069122079768</v>
      </c>
      <c r="M30" s="26" t="s">
        <v>2</v>
      </c>
      <c r="N30" s="26" t="s">
        <v>125</v>
      </c>
      <c r="O30" s="13"/>
      <c r="P30" s="13"/>
      <c r="Q30" s="13"/>
      <c r="R30" s="13"/>
      <c r="S30" s="14"/>
      <c r="T30" s="13"/>
      <c r="U30" s="13"/>
      <c r="V30" s="13"/>
      <c r="W30" s="13"/>
      <c r="X30" s="13"/>
      <c r="Y30" s="13"/>
      <c r="Z30" s="13"/>
    </row>
    <row r="31" spans="1:26" ht="69" customHeight="1">
      <c r="A31" s="28"/>
      <c r="B31" s="26"/>
      <c r="C31" s="20"/>
      <c r="D31" s="20"/>
      <c r="E31" s="1" t="s">
        <v>42</v>
      </c>
      <c r="F31" s="7">
        <v>10.5</v>
      </c>
      <c r="G31" s="7">
        <v>10.5</v>
      </c>
      <c r="H31" s="7">
        <v>10.5</v>
      </c>
      <c r="I31" s="7">
        <v>10.5</v>
      </c>
      <c r="J31" s="7"/>
      <c r="K31" s="7"/>
      <c r="L31" s="7"/>
      <c r="M31" s="27"/>
      <c r="N31" s="27"/>
      <c r="O31" s="13">
        <f>P31+Q31+R31</f>
        <v>18</v>
      </c>
      <c r="P31" s="13">
        <v>16</v>
      </c>
      <c r="Q31" s="13">
        <v>1</v>
      </c>
      <c r="R31" s="13">
        <v>1</v>
      </c>
      <c r="S31" s="14">
        <f>(100+100+100+100+100+100+100+100+100+103+99.7+100+100+100+0+100+100+100)/18</f>
        <v>94.59444444444445</v>
      </c>
      <c r="T31" s="13"/>
      <c r="U31" s="13"/>
      <c r="V31" s="13"/>
      <c r="W31" s="13"/>
      <c r="X31" s="13"/>
      <c r="Y31" s="13"/>
      <c r="Z31" s="13"/>
    </row>
    <row r="32" spans="1:26" ht="84" customHeight="1">
      <c r="A32" s="28"/>
      <c r="B32" s="26"/>
      <c r="C32" s="20"/>
      <c r="D32" s="20"/>
      <c r="E32" s="1" t="s">
        <v>32</v>
      </c>
      <c r="F32" s="7">
        <v>14001.7</v>
      </c>
      <c r="G32" s="7">
        <v>14001.7</v>
      </c>
      <c r="H32" s="7">
        <v>14001.7</v>
      </c>
      <c r="I32" s="7">
        <v>14001.7</v>
      </c>
      <c r="J32" s="7">
        <f>I32/F32*100</f>
        <v>100</v>
      </c>
      <c r="K32" s="7">
        <f>I32/G32*100</f>
        <v>100</v>
      </c>
      <c r="L32" s="7">
        <f>I32/H32*100</f>
        <v>100</v>
      </c>
      <c r="M32" s="27"/>
      <c r="N32" s="27"/>
      <c r="O32" s="13"/>
      <c r="P32" s="13"/>
      <c r="Q32" s="13"/>
      <c r="R32" s="13"/>
      <c r="S32" s="14"/>
      <c r="T32" s="13"/>
      <c r="U32" s="13"/>
      <c r="V32" s="13"/>
      <c r="W32" s="13"/>
      <c r="X32" s="13"/>
      <c r="Y32" s="13"/>
      <c r="Z32" s="13"/>
    </row>
    <row r="33" spans="1:26" ht="119.25" customHeight="1">
      <c r="A33" s="28"/>
      <c r="B33" s="26"/>
      <c r="C33" s="20"/>
      <c r="D33" s="20"/>
      <c r="E33" s="1" t="s">
        <v>43</v>
      </c>
      <c r="F33" s="7">
        <v>207170.5</v>
      </c>
      <c r="G33" s="7">
        <v>207170.5</v>
      </c>
      <c r="H33" s="7">
        <f>I33</f>
        <v>186502.6</v>
      </c>
      <c r="I33" s="7">
        <v>186502.6</v>
      </c>
      <c r="J33" s="7">
        <f>I33/F33*100</f>
        <v>90.02372442022393</v>
      </c>
      <c r="K33" s="7">
        <f>I33/G33*100</f>
        <v>90.02372442022393</v>
      </c>
      <c r="L33" s="7">
        <f>I33/H33*100</f>
        <v>100</v>
      </c>
      <c r="M33" s="27"/>
      <c r="N33" s="27"/>
      <c r="O33" s="13"/>
      <c r="P33" s="13"/>
      <c r="Q33" s="13"/>
      <c r="R33" s="13"/>
      <c r="S33" s="14"/>
      <c r="T33" s="13"/>
      <c r="U33" s="13"/>
      <c r="V33" s="13"/>
      <c r="W33" s="13"/>
      <c r="X33" s="13"/>
      <c r="Y33" s="13"/>
      <c r="Z33" s="13"/>
    </row>
    <row r="34" spans="1:26" ht="198.75" customHeight="1">
      <c r="A34" s="28"/>
      <c r="B34" s="26"/>
      <c r="C34" s="20"/>
      <c r="D34" s="20"/>
      <c r="E34" s="1" t="s">
        <v>47</v>
      </c>
      <c r="F34" s="7"/>
      <c r="G34" s="7">
        <v>66384.8</v>
      </c>
      <c r="H34" s="7">
        <f>I34</f>
        <v>52044.4</v>
      </c>
      <c r="I34" s="7">
        <v>52044.4</v>
      </c>
      <c r="J34" s="7">
        <v>0</v>
      </c>
      <c r="K34" s="7">
        <f>I34/G34*100</f>
        <v>78.39806702739182</v>
      </c>
      <c r="L34" s="7">
        <f>I34/H34*100</f>
        <v>100</v>
      </c>
      <c r="M34" s="27"/>
      <c r="N34" s="27"/>
      <c r="O34" s="13"/>
      <c r="P34" s="13"/>
      <c r="Q34" s="13"/>
      <c r="R34" s="13"/>
      <c r="S34" s="14"/>
      <c r="T34" s="13"/>
      <c r="U34" s="13"/>
      <c r="V34" s="13"/>
      <c r="W34" s="13"/>
      <c r="X34" s="13"/>
      <c r="Y34" s="13"/>
      <c r="Z34" s="13"/>
    </row>
    <row r="35" spans="1:26" ht="220.5" customHeight="1">
      <c r="A35" s="28"/>
      <c r="B35" s="26"/>
      <c r="C35" s="20"/>
      <c r="D35" s="20"/>
      <c r="E35" s="1" t="s">
        <v>44</v>
      </c>
      <c r="F35" s="7">
        <v>11242.9</v>
      </c>
      <c r="G35" s="7"/>
      <c r="H35" s="7"/>
      <c r="I35" s="7">
        <v>11029.7</v>
      </c>
      <c r="J35" s="7">
        <f>I35/F35*100</f>
        <v>98.10369210790812</v>
      </c>
      <c r="K35" s="7" t="s">
        <v>122</v>
      </c>
      <c r="L35" s="7" t="e">
        <f>I35/H35*100</f>
        <v>#DIV/0!</v>
      </c>
      <c r="M35" s="27"/>
      <c r="N35" s="27"/>
      <c r="O35" s="13"/>
      <c r="P35" s="13"/>
      <c r="Q35" s="13"/>
      <c r="R35" s="13"/>
      <c r="S35" s="14"/>
      <c r="T35" s="13"/>
      <c r="U35" s="13"/>
      <c r="V35" s="13"/>
      <c r="W35" s="13"/>
      <c r="X35" s="13"/>
      <c r="Y35" s="13"/>
      <c r="Z35" s="13"/>
    </row>
    <row r="36" spans="1:26" ht="120" customHeight="1">
      <c r="A36" s="28">
        <v>5</v>
      </c>
      <c r="B36" s="26" t="s">
        <v>66</v>
      </c>
      <c r="C36" s="20" t="s">
        <v>64</v>
      </c>
      <c r="D36" s="20" t="s">
        <v>65</v>
      </c>
      <c r="E36" s="1" t="s">
        <v>41</v>
      </c>
      <c r="F36" s="7">
        <f>F37+F38+F39+F41</f>
        <v>160522.7</v>
      </c>
      <c r="G36" s="7">
        <f>G37+G38+G39+G41</f>
        <v>157784.8</v>
      </c>
      <c r="H36" s="7">
        <f>H37+H38+H39+H41</f>
        <v>79704.8</v>
      </c>
      <c r="I36" s="7">
        <f>I37+I38+I39+I41</f>
        <v>82536.40000000001</v>
      </c>
      <c r="J36" s="7">
        <f>I36/F36*100</f>
        <v>51.41727618586032</v>
      </c>
      <c r="K36" s="7">
        <f>(I37+I38+I39)/G36*100</f>
        <v>50.514878492731874</v>
      </c>
      <c r="L36" s="7">
        <f>I36/H36*100</f>
        <v>103.55260912768117</v>
      </c>
      <c r="M36" s="26" t="s">
        <v>16</v>
      </c>
      <c r="N36" s="29" t="s">
        <v>0</v>
      </c>
      <c r="O36" s="13">
        <f>P36+Q36+R36</f>
        <v>11</v>
      </c>
      <c r="P36" s="13">
        <v>7</v>
      </c>
      <c r="Q36" s="13">
        <v>3</v>
      </c>
      <c r="R36" s="13">
        <v>1</v>
      </c>
      <c r="S36" s="14">
        <f>(100+72.3+19+100+100+91.3+116+100+100+103+96.9)/11</f>
        <v>90.77272727272727</v>
      </c>
      <c r="T36" s="13"/>
      <c r="U36" s="13"/>
      <c r="V36" s="13"/>
      <c r="W36" s="13"/>
      <c r="X36" s="13"/>
      <c r="Y36" s="13"/>
      <c r="Z36" s="13"/>
    </row>
    <row r="37" spans="1:26" ht="87" customHeight="1">
      <c r="A37" s="28"/>
      <c r="B37" s="26"/>
      <c r="C37" s="20"/>
      <c r="D37" s="20"/>
      <c r="E37" s="1" t="s">
        <v>42</v>
      </c>
      <c r="F37" s="7"/>
      <c r="G37" s="7"/>
      <c r="H37" s="7"/>
      <c r="I37" s="7"/>
      <c r="J37" s="7"/>
      <c r="K37" s="7"/>
      <c r="L37" s="7"/>
      <c r="M37" s="27"/>
      <c r="N37" s="30"/>
      <c r="O37" s="13"/>
      <c r="P37" s="13"/>
      <c r="Q37" s="13"/>
      <c r="R37" s="13"/>
      <c r="S37" s="14"/>
      <c r="T37" s="13"/>
      <c r="U37" s="13"/>
      <c r="V37" s="13"/>
      <c r="W37" s="13"/>
      <c r="X37" s="13"/>
      <c r="Y37" s="13"/>
      <c r="Z37" s="13"/>
    </row>
    <row r="38" spans="1:26" ht="78" customHeight="1">
      <c r="A38" s="28"/>
      <c r="B38" s="26"/>
      <c r="C38" s="20"/>
      <c r="D38" s="20"/>
      <c r="E38" s="1" t="s">
        <v>32</v>
      </c>
      <c r="F38" s="7">
        <v>150</v>
      </c>
      <c r="G38" s="7">
        <v>150</v>
      </c>
      <c r="H38" s="7">
        <v>150</v>
      </c>
      <c r="I38" s="7">
        <v>150</v>
      </c>
      <c r="J38" s="7">
        <f>I38/F38*100</f>
        <v>100</v>
      </c>
      <c r="K38" s="7">
        <f>I38/G38*100</f>
        <v>100</v>
      </c>
      <c r="L38" s="7">
        <f>I38/H38*100</f>
        <v>100</v>
      </c>
      <c r="M38" s="27"/>
      <c r="N38" s="30"/>
      <c r="O38" s="13"/>
      <c r="P38" s="13"/>
      <c r="Q38" s="13"/>
      <c r="R38" s="13"/>
      <c r="S38" s="14"/>
      <c r="T38" s="13"/>
      <c r="U38" s="13"/>
      <c r="V38" s="13"/>
      <c r="W38" s="13"/>
      <c r="X38" s="13"/>
      <c r="Y38" s="13"/>
      <c r="Z38" s="13"/>
    </row>
    <row r="39" spans="1:26" ht="99" customHeight="1">
      <c r="A39" s="28"/>
      <c r="B39" s="26"/>
      <c r="C39" s="20"/>
      <c r="D39" s="20"/>
      <c r="E39" s="1" t="s">
        <v>43</v>
      </c>
      <c r="F39" s="7">
        <v>157634.7</v>
      </c>
      <c r="G39" s="7">
        <v>157634.8</v>
      </c>
      <c r="H39" s="7">
        <f>I39</f>
        <v>79554.8</v>
      </c>
      <c r="I39" s="7">
        <v>79554.8</v>
      </c>
      <c r="J39" s="7">
        <f>I39/F39*100</f>
        <v>50.4678221229209</v>
      </c>
      <c r="K39" s="7">
        <f>I39/G39*100</f>
        <v>50.46779010726059</v>
      </c>
      <c r="L39" s="7">
        <f>I39/H39*100</f>
        <v>100</v>
      </c>
      <c r="M39" s="27"/>
      <c r="N39" s="30"/>
      <c r="O39" s="13"/>
      <c r="P39" s="13"/>
      <c r="Q39" s="13"/>
      <c r="R39" s="13"/>
      <c r="S39" s="14"/>
      <c r="T39" s="13"/>
      <c r="U39" s="13"/>
      <c r="V39" s="13"/>
      <c r="W39" s="13"/>
      <c r="X39" s="13"/>
      <c r="Y39" s="13"/>
      <c r="Z39" s="13"/>
    </row>
    <row r="40" spans="1:26" ht="99.75" customHeight="1">
      <c r="A40" s="28"/>
      <c r="B40" s="26"/>
      <c r="C40" s="20"/>
      <c r="D40" s="20"/>
      <c r="E40" s="1" t="s">
        <v>47</v>
      </c>
      <c r="F40" s="7"/>
      <c r="G40" s="7">
        <v>18028.7</v>
      </c>
      <c r="H40" s="7">
        <f>I40</f>
        <v>204.9</v>
      </c>
      <c r="I40" s="7">
        <v>204.9</v>
      </c>
      <c r="J40" s="7"/>
      <c r="K40" s="7">
        <f>I40/G40*100</f>
        <v>1.1365212133986367</v>
      </c>
      <c r="L40" s="7">
        <f>I40/H40*100</f>
        <v>100</v>
      </c>
      <c r="M40" s="27"/>
      <c r="N40" s="30"/>
      <c r="O40" s="13"/>
      <c r="P40" s="13"/>
      <c r="Q40" s="13"/>
      <c r="R40" s="13"/>
      <c r="S40" s="14"/>
      <c r="T40" s="13"/>
      <c r="U40" s="13"/>
      <c r="V40" s="13"/>
      <c r="W40" s="13"/>
      <c r="X40" s="13"/>
      <c r="Y40" s="13"/>
      <c r="Z40" s="13"/>
    </row>
    <row r="41" spans="1:26" ht="90.75" customHeight="1">
      <c r="A41" s="28"/>
      <c r="B41" s="26"/>
      <c r="C41" s="20"/>
      <c r="D41" s="20"/>
      <c r="E41" s="1" t="s">
        <v>44</v>
      </c>
      <c r="F41" s="7">
        <v>2738</v>
      </c>
      <c r="G41" s="7"/>
      <c r="H41" s="7"/>
      <c r="I41" s="7">
        <v>2831.6</v>
      </c>
      <c r="J41" s="7">
        <f>I41/F41*100</f>
        <v>103.41855368882395</v>
      </c>
      <c r="K41" s="7" t="s">
        <v>122</v>
      </c>
      <c r="L41" s="7" t="e">
        <f>I41/H41*100</f>
        <v>#DIV/0!</v>
      </c>
      <c r="M41" s="27"/>
      <c r="N41" s="30"/>
      <c r="O41" s="16">
        <f>P41+Q41+R41</f>
        <v>0</v>
      </c>
      <c r="P41" s="13"/>
      <c r="Q41" s="13"/>
      <c r="R41" s="13"/>
      <c r="S41" s="14"/>
      <c r="T41" s="13"/>
      <c r="U41" s="13"/>
      <c r="V41" s="13"/>
      <c r="W41" s="13"/>
      <c r="X41" s="13"/>
      <c r="Y41" s="13"/>
      <c r="Z41" s="13"/>
    </row>
    <row r="42" spans="1:26" ht="114" customHeight="1">
      <c r="A42" s="28">
        <v>6</v>
      </c>
      <c r="B42" s="26" t="s">
        <v>68</v>
      </c>
      <c r="C42" s="20" t="s">
        <v>67</v>
      </c>
      <c r="D42" s="20" t="s">
        <v>58</v>
      </c>
      <c r="E42" s="1" t="s">
        <v>41</v>
      </c>
      <c r="F42" s="7">
        <f>F43+F44+F45+F47</f>
        <v>6768.7</v>
      </c>
      <c r="G42" s="7">
        <f>G43+G44+G45+G47</f>
        <v>6768.7</v>
      </c>
      <c r="H42" s="7">
        <f>H43+H44+H45+H47</f>
        <v>6644</v>
      </c>
      <c r="I42" s="7">
        <f>I43+I44+I45+I47</f>
        <v>6644</v>
      </c>
      <c r="J42" s="7">
        <f>I42/F42*100</f>
        <v>98.15769645574483</v>
      </c>
      <c r="K42" s="7">
        <f>I42/G42*100</f>
        <v>98.15769645574483</v>
      </c>
      <c r="L42" s="7">
        <f>I42/H42*100</f>
        <v>100</v>
      </c>
      <c r="M42" s="26" t="s">
        <v>120</v>
      </c>
      <c r="N42" s="26" t="s">
        <v>3</v>
      </c>
      <c r="O42" s="16">
        <f>P42+Q42+R42</f>
        <v>10</v>
      </c>
      <c r="P42" s="13">
        <v>10</v>
      </c>
      <c r="Q42" s="13"/>
      <c r="R42" s="13"/>
      <c r="S42" s="14">
        <v>100</v>
      </c>
      <c r="T42" s="13"/>
      <c r="U42" s="13"/>
      <c r="V42" s="13"/>
      <c r="W42" s="13"/>
      <c r="X42" s="13"/>
      <c r="Y42" s="13"/>
      <c r="Z42" s="13"/>
    </row>
    <row r="43" spans="1:26" ht="129" customHeight="1">
      <c r="A43" s="28"/>
      <c r="B43" s="26"/>
      <c r="C43" s="20"/>
      <c r="D43" s="20"/>
      <c r="E43" s="1" t="s">
        <v>42</v>
      </c>
      <c r="F43" s="7"/>
      <c r="G43" s="7"/>
      <c r="H43" s="7"/>
      <c r="I43" s="7"/>
      <c r="J43" s="7"/>
      <c r="K43" s="7"/>
      <c r="L43" s="7"/>
      <c r="M43" s="27"/>
      <c r="N43" s="27"/>
      <c r="O43" s="13"/>
      <c r="P43" s="13"/>
      <c r="Q43" s="13"/>
      <c r="R43" s="13"/>
      <c r="S43" s="14"/>
      <c r="T43" s="13"/>
      <c r="U43" s="13"/>
      <c r="V43" s="13"/>
      <c r="W43" s="13"/>
      <c r="X43" s="13"/>
      <c r="Y43" s="13"/>
      <c r="Z43" s="13"/>
    </row>
    <row r="44" spans="1:26" ht="98.25" customHeight="1">
      <c r="A44" s="28"/>
      <c r="B44" s="26"/>
      <c r="C44" s="20"/>
      <c r="D44" s="20"/>
      <c r="E44" s="1" t="s">
        <v>32</v>
      </c>
      <c r="F44" s="7">
        <v>2608.5</v>
      </c>
      <c r="G44" s="7">
        <v>2608.5</v>
      </c>
      <c r="H44" s="7">
        <v>2607</v>
      </c>
      <c r="I44" s="7">
        <v>2607</v>
      </c>
      <c r="J44" s="7">
        <f>I44/F44*100</f>
        <v>99.94249568717653</v>
      </c>
      <c r="K44" s="7">
        <f>I44/G44*100</f>
        <v>99.94249568717653</v>
      </c>
      <c r="L44" s="7">
        <f>I44/H44*100</f>
        <v>100</v>
      </c>
      <c r="M44" s="27"/>
      <c r="N44" s="27"/>
      <c r="O44" s="13"/>
      <c r="P44" s="13"/>
      <c r="Q44" s="13"/>
      <c r="R44" s="13"/>
      <c r="S44" s="14"/>
      <c r="T44" s="13"/>
      <c r="U44" s="13"/>
      <c r="V44" s="13"/>
      <c r="W44" s="13"/>
      <c r="X44" s="13"/>
      <c r="Y44" s="13"/>
      <c r="Z44" s="13"/>
    </row>
    <row r="45" spans="1:26" ht="113.25" customHeight="1">
      <c r="A45" s="28"/>
      <c r="B45" s="26"/>
      <c r="C45" s="20"/>
      <c r="D45" s="20"/>
      <c r="E45" s="1" t="s">
        <v>43</v>
      </c>
      <c r="F45" s="7">
        <v>4160.2</v>
      </c>
      <c r="G45" s="7">
        <v>4160.2</v>
      </c>
      <c r="H45" s="7">
        <f>I45</f>
        <v>4037</v>
      </c>
      <c r="I45" s="7">
        <v>4037</v>
      </c>
      <c r="J45" s="7">
        <f>I45/F45*100</f>
        <v>97.0386039132734</v>
      </c>
      <c r="K45" s="7">
        <f>I45/G45*100</f>
        <v>97.0386039132734</v>
      </c>
      <c r="L45" s="7">
        <f>I45/H45*100</f>
        <v>100</v>
      </c>
      <c r="M45" s="27"/>
      <c r="N45" s="27"/>
      <c r="O45" s="13"/>
      <c r="P45" s="13"/>
      <c r="Q45" s="13"/>
      <c r="R45" s="13"/>
      <c r="S45" s="14"/>
      <c r="T45" s="13"/>
      <c r="U45" s="13"/>
      <c r="V45" s="13"/>
      <c r="W45" s="13"/>
      <c r="X45" s="13"/>
      <c r="Y45" s="13"/>
      <c r="Z45" s="13"/>
    </row>
    <row r="46" spans="1:26" ht="105" customHeight="1">
      <c r="A46" s="28"/>
      <c r="B46" s="26"/>
      <c r="C46" s="20"/>
      <c r="D46" s="20"/>
      <c r="E46" s="1" t="s">
        <v>47</v>
      </c>
      <c r="F46" s="7"/>
      <c r="G46" s="7">
        <v>0</v>
      </c>
      <c r="H46" s="7">
        <f>I46</f>
        <v>0</v>
      </c>
      <c r="I46" s="7">
        <v>0</v>
      </c>
      <c r="J46" s="7"/>
      <c r="K46" s="7"/>
      <c r="L46" s="7" t="e">
        <f>I46/H46*100</f>
        <v>#DIV/0!</v>
      </c>
      <c r="M46" s="27"/>
      <c r="N46" s="27"/>
      <c r="O46" s="13"/>
      <c r="P46" s="13"/>
      <c r="Q46" s="13"/>
      <c r="R46" s="13"/>
      <c r="S46" s="14"/>
      <c r="T46" s="13"/>
      <c r="U46" s="13"/>
      <c r="V46" s="13"/>
      <c r="W46" s="13"/>
      <c r="X46" s="13"/>
      <c r="Y46" s="13"/>
      <c r="Z46" s="13"/>
    </row>
    <row r="47" spans="1:26" ht="106.5" customHeight="1">
      <c r="A47" s="28"/>
      <c r="B47" s="26"/>
      <c r="C47" s="20"/>
      <c r="D47" s="20"/>
      <c r="E47" s="1" t="s">
        <v>44</v>
      </c>
      <c r="F47" s="7">
        <v>0</v>
      </c>
      <c r="G47" s="7"/>
      <c r="H47" s="7"/>
      <c r="I47" s="7"/>
      <c r="J47" s="7"/>
      <c r="K47" s="7"/>
      <c r="L47" s="7" t="e">
        <f>I47/H47*100</f>
        <v>#DIV/0!</v>
      </c>
      <c r="M47" s="27"/>
      <c r="N47" s="27"/>
      <c r="O47" s="13"/>
      <c r="P47" s="13"/>
      <c r="Q47" s="13"/>
      <c r="R47" s="13"/>
      <c r="S47" s="14"/>
      <c r="T47" s="13"/>
      <c r="U47" s="13"/>
      <c r="V47" s="13"/>
      <c r="W47" s="13"/>
      <c r="X47" s="13"/>
      <c r="Y47" s="13"/>
      <c r="Z47" s="13"/>
    </row>
    <row r="48" spans="1:26" ht="111" customHeight="1">
      <c r="A48" s="28">
        <v>7</v>
      </c>
      <c r="B48" s="26" t="s">
        <v>69</v>
      </c>
      <c r="C48" s="20" t="s">
        <v>70</v>
      </c>
      <c r="D48" s="20" t="s">
        <v>71</v>
      </c>
      <c r="E48" s="1" t="s">
        <v>41</v>
      </c>
      <c r="F48" s="7">
        <f>F49+F50+F51+F53</f>
        <v>34445.9</v>
      </c>
      <c r="G48" s="7">
        <f>G49+G50+G51+G53</f>
        <v>34445.9</v>
      </c>
      <c r="H48" s="7">
        <f>H49+H50+H51+H53</f>
        <v>34437.399999999994</v>
      </c>
      <c r="I48" s="7">
        <f>I49+I50+I51+I53</f>
        <v>34437.399999999994</v>
      </c>
      <c r="J48" s="7">
        <f>I48/F48*100</f>
        <v>99.97532362342105</v>
      </c>
      <c r="K48" s="7">
        <f>I48/G48*100</f>
        <v>99.97532362342105</v>
      </c>
      <c r="L48" s="7">
        <f>I48/H48*100</f>
        <v>100</v>
      </c>
      <c r="M48" s="26" t="s">
        <v>1</v>
      </c>
      <c r="N48" s="26" t="s">
        <v>119</v>
      </c>
      <c r="O48" s="16">
        <f>P48+Q48+R48</f>
        <v>16</v>
      </c>
      <c r="P48" s="17">
        <v>13</v>
      </c>
      <c r="Q48" s="17">
        <v>1</v>
      </c>
      <c r="R48" s="17">
        <v>2</v>
      </c>
      <c r="S48" s="14">
        <f>(120.5+108.6+120.2+107.5+97.7+128.6+100+100+100+100+130.3+100+0+0+100+100)/16</f>
        <v>94.58749999999999</v>
      </c>
      <c r="T48" s="13"/>
      <c r="U48" s="13"/>
      <c r="V48" s="13"/>
      <c r="W48" s="13"/>
      <c r="X48" s="13"/>
      <c r="Y48" s="13"/>
      <c r="Z48" s="13"/>
    </row>
    <row r="49" spans="1:26" ht="111.75" customHeight="1">
      <c r="A49" s="28"/>
      <c r="B49" s="26"/>
      <c r="C49" s="20"/>
      <c r="D49" s="20"/>
      <c r="E49" s="1" t="s">
        <v>42</v>
      </c>
      <c r="F49" s="7">
        <v>66.3</v>
      </c>
      <c r="G49" s="7">
        <v>66.3</v>
      </c>
      <c r="H49" s="7">
        <v>66.2</v>
      </c>
      <c r="I49" s="7">
        <v>66.2</v>
      </c>
      <c r="J49" s="7"/>
      <c r="K49" s="7"/>
      <c r="L49" s="7"/>
      <c r="M49" s="27"/>
      <c r="N49" s="27"/>
      <c r="O49" s="13"/>
      <c r="P49" s="13"/>
      <c r="Q49" s="13"/>
      <c r="R49" s="13"/>
      <c r="S49" s="14"/>
      <c r="T49" s="13"/>
      <c r="U49" s="13"/>
      <c r="V49" s="13"/>
      <c r="W49" s="13"/>
      <c r="X49" s="13"/>
      <c r="Y49" s="13"/>
      <c r="Z49" s="13"/>
    </row>
    <row r="50" spans="1:26" ht="92.25" customHeight="1">
      <c r="A50" s="28"/>
      <c r="B50" s="26"/>
      <c r="C50" s="20"/>
      <c r="D50" s="20"/>
      <c r="E50" s="1" t="s">
        <v>32</v>
      </c>
      <c r="F50" s="7">
        <v>33425.6</v>
      </c>
      <c r="G50" s="7">
        <v>33425.6</v>
      </c>
      <c r="H50" s="7">
        <v>33425.6</v>
      </c>
      <c r="I50" s="7">
        <v>33425.6</v>
      </c>
      <c r="J50" s="7">
        <f>I50/F50*100</f>
        <v>100</v>
      </c>
      <c r="K50" s="7">
        <f>I50/G50*100</f>
        <v>100</v>
      </c>
      <c r="L50" s="7">
        <f>I50/H50*100</f>
        <v>100</v>
      </c>
      <c r="M50" s="27"/>
      <c r="N50" s="27"/>
      <c r="O50" s="13"/>
      <c r="P50" s="13"/>
      <c r="Q50" s="13"/>
      <c r="R50" s="13"/>
      <c r="S50" s="14"/>
      <c r="T50" s="13"/>
      <c r="U50" s="13"/>
      <c r="V50" s="13"/>
      <c r="W50" s="13"/>
      <c r="X50" s="13"/>
      <c r="Y50" s="13"/>
      <c r="Z50" s="13"/>
    </row>
    <row r="51" spans="1:26" ht="84" customHeight="1">
      <c r="A51" s="28"/>
      <c r="B51" s="26"/>
      <c r="C51" s="20"/>
      <c r="D51" s="20"/>
      <c r="E51" s="1" t="s">
        <v>43</v>
      </c>
      <c r="F51" s="7">
        <v>954</v>
      </c>
      <c r="G51" s="7">
        <v>954</v>
      </c>
      <c r="H51" s="7">
        <f>I51</f>
        <v>945.6</v>
      </c>
      <c r="I51" s="7">
        <v>945.6</v>
      </c>
      <c r="J51" s="7">
        <f>I51/F51*100</f>
        <v>99.11949685534591</v>
      </c>
      <c r="K51" s="7">
        <f>I51/G51*100</f>
        <v>99.11949685534591</v>
      </c>
      <c r="L51" s="7">
        <f>I51/H51*100</f>
        <v>100</v>
      </c>
      <c r="M51" s="27"/>
      <c r="N51" s="27"/>
      <c r="O51" s="13"/>
      <c r="P51" s="13"/>
      <c r="Q51" s="13"/>
      <c r="R51" s="13"/>
      <c r="S51" s="14"/>
      <c r="T51" s="13"/>
      <c r="U51" s="13"/>
      <c r="V51" s="13"/>
      <c r="W51" s="13"/>
      <c r="X51" s="13"/>
      <c r="Y51" s="13"/>
      <c r="Z51" s="13"/>
    </row>
    <row r="52" spans="1:26" ht="110.25" customHeight="1">
      <c r="A52" s="28"/>
      <c r="B52" s="26"/>
      <c r="C52" s="20"/>
      <c r="D52" s="20"/>
      <c r="E52" s="1" t="s">
        <v>47</v>
      </c>
      <c r="F52" s="7"/>
      <c r="G52" s="7">
        <v>0</v>
      </c>
      <c r="H52" s="7">
        <f>I52</f>
        <v>0</v>
      </c>
      <c r="I52" s="7">
        <v>0</v>
      </c>
      <c r="J52" s="7"/>
      <c r="K52" s="7"/>
      <c r="L52" s="7" t="e">
        <f>I52/H52*100</f>
        <v>#DIV/0!</v>
      </c>
      <c r="M52" s="27"/>
      <c r="N52" s="27"/>
      <c r="O52" s="13"/>
      <c r="P52" s="13"/>
      <c r="Q52" s="13"/>
      <c r="R52" s="13"/>
      <c r="S52" s="14"/>
      <c r="T52" s="13"/>
      <c r="U52" s="13"/>
      <c r="V52" s="13"/>
      <c r="W52" s="13"/>
      <c r="X52" s="13"/>
      <c r="Y52" s="13"/>
      <c r="Z52" s="13"/>
    </row>
    <row r="53" spans="1:26" ht="105" customHeight="1">
      <c r="A53" s="28"/>
      <c r="B53" s="26"/>
      <c r="C53" s="20"/>
      <c r="D53" s="20"/>
      <c r="E53" s="1" t="s">
        <v>44</v>
      </c>
      <c r="F53" s="7">
        <v>0</v>
      </c>
      <c r="G53" s="7"/>
      <c r="H53" s="7"/>
      <c r="I53" s="7"/>
      <c r="J53" s="7"/>
      <c r="K53" s="7"/>
      <c r="L53" s="7" t="e">
        <f>I53/H53*100</f>
        <v>#DIV/0!</v>
      </c>
      <c r="M53" s="27"/>
      <c r="N53" s="27"/>
      <c r="O53" s="13"/>
      <c r="P53" s="13"/>
      <c r="Q53" s="13"/>
      <c r="R53" s="13"/>
      <c r="S53" s="14"/>
      <c r="T53" s="13"/>
      <c r="U53" s="13"/>
      <c r="V53" s="13"/>
      <c r="W53" s="13"/>
      <c r="X53" s="13"/>
      <c r="Y53" s="13"/>
      <c r="Z53" s="13"/>
    </row>
    <row r="54" spans="1:26" ht="162.75" customHeight="1">
      <c r="A54" s="28">
        <v>8</v>
      </c>
      <c r="B54" s="26" t="s">
        <v>74</v>
      </c>
      <c r="C54" s="20" t="s">
        <v>72</v>
      </c>
      <c r="D54" s="20" t="s">
        <v>73</v>
      </c>
      <c r="E54" s="1" t="s">
        <v>41</v>
      </c>
      <c r="F54" s="7">
        <f>F55+F56+F57+F59</f>
        <v>420128.19999999995</v>
      </c>
      <c r="G54" s="7">
        <f>G55+G56+G57+G59</f>
        <v>420128.3</v>
      </c>
      <c r="H54" s="7">
        <f>H55+H56+H57+H59</f>
        <v>400465.8</v>
      </c>
      <c r="I54" s="7">
        <f>I55+I56+I57+I59</f>
        <v>413326.2</v>
      </c>
      <c r="J54" s="7">
        <f>I54/F54*100</f>
        <v>98.38097037999354</v>
      </c>
      <c r="K54" s="7">
        <f>I54/G54*100</f>
        <v>98.38094696310627</v>
      </c>
      <c r="L54" s="7">
        <f>I54/H54*100</f>
        <v>103.21136037084815</v>
      </c>
      <c r="M54" s="26" t="s">
        <v>14</v>
      </c>
      <c r="N54" s="26" t="s">
        <v>124</v>
      </c>
      <c r="O54" s="13">
        <f>P54+Q54+R54</f>
        <v>4</v>
      </c>
      <c r="P54" s="13">
        <v>4</v>
      </c>
      <c r="Q54" s="13"/>
      <c r="R54" s="13"/>
      <c r="S54" s="14">
        <f>(100+102.1+100+100)/4</f>
        <v>100.525</v>
      </c>
      <c r="T54" s="13"/>
      <c r="U54" s="13"/>
      <c r="V54" s="13"/>
      <c r="W54" s="13"/>
      <c r="X54" s="13"/>
      <c r="Y54" s="13"/>
      <c r="Z54" s="13"/>
    </row>
    <row r="55" spans="1:26" ht="141" customHeight="1">
      <c r="A55" s="28"/>
      <c r="B55" s="26"/>
      <c r="C55" s="20"/>
      <c r="D55" s="20"/>
      <c r="E55" s="1" t="s">
        <v>42</v>
      </c>
      <c r="F55" s="7">
        <v>3900.5</v>
      </c>
      <c r="G55" s="7">
        <v>3900.5</v>
      </c>
      <c r="H55" s="7">
        <v>3900.5</v>
      </c>
      <c r="I55" s="7">
        <v>3900.5</v>
      </c>
      <c r="J55" s="7"/>
      <c r="K55" s="7"/>
      <c r="L55" s="7"/>
      <c r="M55" s="27"/>
      <c r="N55" s="27"/>
      <c r="O55" s="13"/>
      <c r="P55" s="13"/>
      <c r="Q55" s="13"/>
      <c r="R55" s="13"/>
      <c r="S55" s="14"/>
      <c r="T55" s="13"/>
      <c r="U55" s="13"/>
      <c r="V55" s="13"/>
      <c r="W55" s="13"/>
      <c r="X55" s="13"/>
      <c r="Y55" s="13"/>
      <c r="Z55" s="13"/>
    </row>
    <row r="56" spans="1:26" ht="128.25" customHeight="1">
      <c r="A56" s="28"/>
      <c r="B56" s="26"/>
      <c r="C56" s="20"/>
      <c r="D56" s="20"/>
      <c r="E56" s="1" t="s">
        <v>32</v>
      </c>
      <c r="F56" s="7">
        <v>324624.6</v>
      </c>
      <c r="G56" s="7">
        <v>324624.6</v>
      </c>
      <c r="H56" s="7">
        <v>308914.1</v>
      </c>
      <c r="I56" s="7">
        <v>321774.5</v>
      </c>
      <c r="J56" s="7">
        <f>I56/F56*100</f>
        <v>99.12203203330864</v>
      </c>
      <c r="K56" s="7">
        <f>I56/G56*100</f>
        <v>99.12203203330864</v>
      </c>
      <c r="L56" s="7">
        <f>I56/H56*100</f>
        <v>104.16309906216648</v>
      </c>
      <c r="M56" s="27"/>
      <c r="N56" s="27"/>
      <c r="O56" s="13"/>
      <c r="P56" s="13"/>
      <c r="Q56" s="13"/>
      <c r="R56" s="13"/>
      <c r="S56" s="14"/>
      <c r="T56" s="13"/>
      <c r="U56" s="13"/>
      <c r="V56" s="13"/>
      <c r="W56" s="13"/>
      <c r="X56" s="13"/>
      <c r="Y56" s="13"/>
      <c r="Z56" s="13"/>
    </row>
    <row r="57" spans="1:26" ht="122.25" customHeight="1">
      <c r="A57" s="28"/>
      <c r="B57" s="26"/>
      <c r="C57" s="20"/>
      <c r="D57" s="20"/>
      <c r="E57" s="1" t="s">
        <v>43</v>
      </c>
      <c r="F57" s="7">
        <v>91603.1</v>
      </c>
      <c r="G57" s="7">
        <v>91603.2</v>
      </c>
      <c r="H57" s="7">
        <f>I57</f>
        <v>87651.2</v>
      </c>
      <c r="I57" s="7">
        <v>87651.2</v>
      </c>
      <c r="J57" s="7">
        <f>I57/F57*100</f>
        <v>95.68584469302894</v>
      </c>
      <c r="K57" s="7">
        <f>I57/G57*100</f>
        <v>95.68574023614896</v>
      </c>
      <c r="L57" s="7">
        <f>I57/H57*100</f>
        <v>100</v>
      </c>
      <c r="M57" s="27"/>
      <c r="N57" s="27"/>
      <c r="O57" s="13"/>
      <c r="P57" s="13"/>
      <c r="Q57" s="13"/>
      <c r="R57" s="13"/>
      <c r="S57" s="14"/>
      <c r="T57" s="13"/>
      <c r="U57" s="13"/>
      <c r="V57" s="13"/>
      <c r="W57" s="13"/>
      <c r="X57" s="13"/>
      <c r="Y57" s="13"/>
      <c r="Z57" s="13"/>
    </row>
    <row r="58" spans="1:26" ht="144" customHeight="1">
      <c r="A58" s="28"/>
      <c r="B58" s="26"/>
      <c r="C58" s="20"/>
      <c r="D58" s="20"/>
      <c r="E58" s="1" t="s">
        <v>47</v>
      </c>
      <c r="F58" s="7"/>
      <c r="G58" s="7">
        <v>14729.6</v>
      </c>
      <c r="H58" s="7">
        <f>I58</f>
        <v>13460.4</v>
      </c>
      <c r="I58" s="7">
        <v>13460.4</v>
      </c>
      <c r="J58" s="7"/>
      <c r="K58" s="7">
        <f>I58/G58*100</f>
        <v>91.38333695416033</v>
      </c>
      <c r="L58" s="7">
        <f>I58/H58*100</f>
        <v>100</v>
      </c>
      <c r="M58" s="27"/>
      <c r="N58" s="27"/>
      <c r="O58" s="13"/>
      <c r="P58" s="13"/>
      <c r="Q58" s="13"/>
      <c r="R58" s="13"/>
      <c r="S58" s="14"/>
      <c r="T58" s="13"/>
      <c r="U58" s="13"/>
      <c r="V58" s="13"/>
      <c r="W58" s="13"/>
      <c r="X58" s="13"/>
      <c r="Y58" s="13"/>
      <c r="Z58" s="13"/>
    </row>
    <row r="59" spans="1:26" ht="187.5" customHeight="1">
      <c r="A59" s="28"/>
      <c r="B59" s="26"/>
      <c r="C59" s="20"/>
      <c r="D59" s="20"/>
      <c r="E59" s="1" t="s">
        <v>44</v>
      </c>
      <c r="F59" s="7">
        <v>0</v>
      </c>
      <c r="G59" s="7"/>
      <c r="H59" s="7"/>
      <c r="I59" s="7"/>
      <c r="J59" s="7"/>
      <c r="K59" s="7"/>
      <c r="L59" s="7" t="e">
        <f>I59/H59*100</f>
        <v>#DIV/0!</v>
      </c>
      <c r="M59" s="27"/>
      <c r="N59" s="27"/>
      <c r="O59" s="13"/>
      <c r="P59" s="13"/>
      <c r="Q59" s="13"/>
      <c r="R59" s="13"/>
      <c r="S59" s="14"/>
      <c r="T59" s="13"/>
      <c r="U59" s="13"/>
      <c r="V59" s="13"/>
      <c r="W59" s="13"/>
      <c r="X59" s="13"/>
      <c r="Y59" s="13"/>
      <c r="Z59" s="13"/>
    </row>
    <row r="60" spans="1:26" ht="111.75" customHeight="1">
      <c r="A60" s="28">
        <v>9</v>
      </c>
      <c r="B60" s="26" t="s">
        <v>77</v>
      </c>
      <c r="C60" s="20" t="s">
        <v>75</v>
      </c>
      <c r="D60" s="20" t="s">
        <v>76</v>
      </c>
      <c r="E60" s="1" t="s">
        <v>41</v>
      </c>
      <c r="F60" s="7">
        <f>F61+F62+F63+F65</f>
        <v>166250.8</v>
      </c>
      <c r="G60" s="7">
        <f>G61+G62+G63+G65</f>
        <v>114627.8</v>
      </c>
      <c r="H60" s="7">
        <f>H61+H62+H63+H65</f>
        <v>112504.8</v>
      </c>
      <c r="I60" s="7">
        <f>I61+I62+I63+I65</f>
        <v>161950.8</v>
      </c>
      <c r="J60" s="7">
        <f>I60/F60*100</f>
        <v>97.41354628067955</v>
      </c>
      <c r="K60" s="7">
        <f>112504.8/G60*100</f>
        <v>98.14791874222483</v>
      </c>
      <c r="L60" s="7">
        <f>I60/H60*100</f>
        <v>143.95012479467542</v>
      </c>
      <c r="M60" s="26" t="s">
        <v>13</v>
      </c>
      <c r="N60" s="26" t="s">
        <v>118</v>
      </c>
      <c r="O60" s="13">
        <f>P60+Q60+R60</f>
        <v>4</v>
      </c>
      <c r="P60" s="13">
        <v>4</v>
      </c>
      <c r="Q60" s="13"/>
      <c r="R60" s="13"/>
      <c r="S60" s="14">
        <v>100</v>
      </c>
      <c r="T60" s="13"/>
      <c r="U60" s="13"/>
      <c r="V60" s="13"/>
      <c r="W60" s="13"/>
      <c r="X60" s="13"/>
      <c r="Y60" s="13"/>
      <c r="Z60" s="13"/>
    </row>
    <row r="61" spans="1:26" ht="156.75" customHeight="1">
      <c r="A61" s="28"/>
      <c r="B61" s="26"/>
      <c r="C61" s="20"/>
      <c r="D61" s="20"/>
      <c r="E61" s="1" t="s">
        <v>42</v>
      </c>
      <c r="F61" s="7"/>
      <c r="G61" s="7"/>
      <c r="H61" s="7"/>
      <c r="I61" s="7"/>
      <c r="J61" s="7"/>
      <c r="K61" s="7"/>
      <c r="L61" s="7"/>
      <c r="M61" s="27"/>
      <c r="N61" s="27"/>
      <c r="O61" s="13"/>
      <c r="P61" s="13"/>
      <c r="Q61" s="13"/>
      <c r="R61" s="13"/>
      <c r="S61" s="14"/>
      <c r="T61" s="13"/>
      <c r="U61" s="13"/>
      <c r="V61" s="13"/>
      <c r="W61" s="13"/>
      <c r="X61" s="13"/>
      <c r="Y61" s="13"/>
      <c r="Z61" s="13"/>
    </row>
    <row r="62" spans="1:26" ht="111" customHeight="1">
      <c r="A62" s="28"/>
      <c r="B62" s="26"/>
      <c r="C62" s="20"/>
      <c r="D62" s="20"/>
      <c r="E62" s="1" t="s">
        <v>32</v>
      </c>
      <c r="F62" s="7">
        <v>109010.4</v>
      </c>
      <c r="G62" s="7">
        <v>106833.3</v>
      </c>
      <c r="H62" s="7">
        <v>105473</v>
      </c>
      <c r="I62" s="7">
        <v>105473</v>
      </c>
      <c r="J62" s="7">
        <f>I62/F62*100</f>
        <v>96.7549885148573</v>
      </c>
      <c r="K62" s="7">
        <f>I62/G62*100</f>
        <v>98.7267078710477</v>
      </c>
      <c r="L62" s="7">
        <f>I62/H62*100</f>
        <v>100</v>
      </c>
      <c r="M62" s="27"/>
      <c r="N62" s="27"/>
      <c r="O62" s="13"/>
      <c r="P62" s="13"/>
      <c r="Q62" s="13"/>
      <c r="R62" s="13"/>
      <c r="S62" s="14"/>
      <c r="T62" s="13"/>
      <c r="U62" s="13"/>
      <c r="V62" s="13"/>
      <c r="W62" s="13"/>
      <c r="X62" s="13"/>
      <c r="Y62" s="13"/>
      <c r="Z62" s="13"/>
    </row>
    <row r="63" spans="1:26" ht="87" customHeight="1">
      <c r="A63" s="28"/>
      <c r="B63" s="26"/>
      <c r="C63" s="20"/>
      <c r="D63" s="20"/>
      <c r="E63" s="1" t="s">
        <v>43</v>
      </c>
      <c r="F63" s="7">
        <v>7794.4</v>
      </c>
      <c r="G63" s="7">
        <v>7794.5</v>
      </c>
      <c r="H63" s="7">
        <f>I63</f>
        <v>7031.8</v>
      </c>
      <c r="I63" s="7">
        <v>7031.8</v>
      </c>
      <c r="J63" s="7">
        <f>I63/F63*100</f>
        <v>90.21605255054912</v>
      </c>
      <c r="K63" s="7">
        <f>I63/G63*100</f>
        <v>90.21489511835269</v>
      </c>
      <c r="L63" s="7">
        <f>I63/H63*100</f>
        <v>100</v>
      </c>
      <c r="M63" s="27"/>
      <c r="N63" s="27"/>
      <c r="O63" s="13"/>
      <c r="P63" s="13"/>
      <c r="Q63" s="13"/>
      <c r="R63" s="13"/>
      <c r="S63" s="14"/>
      <c r="T63" s="13"/>
      <c r="U63" s="13"/>
      <c r="V63" s="13"/>
      <c r="W63" s="13"/>
      <c r="X63" s="13"/>
      <c r="Y63" s="13"/>
      <c r="Z63" s="13"/>
    </row>
    <row r="64" spans="1:26" ht="130.5" customHeight="1">
      <c r="A64" s="28"/>
      <c r="B64" s="26"/>
      <c r="C64" s="20"/>
      <c r="D64" s="20"/>
      <c r="E64" s="1" t="s">
        <v>47</v>
      </c>
      <c r="F64" s="7"/>
      <c r="G64" s="7">
        <v>332</v>
      </c>
      <c r="H64" s="7">
        <f>I64</f>
        <v>0</v>
      </c>
      <c r="I64" s="7">
        <v>0</v>
      </c>
      <c r="J64" s="7"/>
      <c r="K64" s="7">
        <f>I64/G64*100</f>
        <v>0</v>
      </c>
      <c r="L64" s="7" t="e">
        <f>I64/H64*100</f>
        <v>#DIV/0!</v>
      </c>
      <c r="M64" s="27"/>
      <c r="N64" s="27"/>
      <c r="O64" s="13"/>
      <c r="P64" s="13"/>
      <c r="Q64" s="13"/>
      <c r="R64" s="13"/>
      <c r="S64" s="14"/>
      <c r="T64" s="13"/>
      <c r="U64" s="13"/>
      <c r="V64" s="13"/>
      <c r="W64" s="13"/>
      <c r="X64" s="13"/>
      <c r="Y64" s="13"/>
      <c r="Z64" s="13"/>
    </row>
    <row r="65" spans="1:26" ht="171" customHeight="1">
      <c r="A65" s="28"/>
      <c r="B65" s="26"/>
      <c r="C65" s="20"/>
      <c r="D65" s="20"/>
      <c r="E65" s="1" t="s">
        <v>44</v>
      </c>
      <c r="F65" s="7">
        <v>49446</v>
      </c>
      <c r="G65" s="7"/>
      <c r="H65" s="7"/>
      <c r="I65" s="7">
        <v>49446</v>
      </c>
      <c r="J65" s="7">
        <f>I65/F65*100</f>
        <v>100</v>
      </c>
      <c r="K65" s="7" t="s">
        <v>122</v>
      </c>
      <c r="L65" s="7" t="e">
        <f>I65/H65*100</f>
        <v>#DIV/0!</v>
      </c>
      <c r="M65" s="27"/>
      <c r="N65" s="27"/>
      <c r="O65" s="13"/>
      <c r="P65" s="13"/>
      <c r="Q65" s="13"/>
      <c r="R65" s="13"/>
      <c r="S65" s="14"/>
      <c r="T65" s="13"/>
      <c r="U65" s="13"/>
      <c r="V65" s="13"/>
      <c r="W65" s="13"/>
      <c r="X65" s="13"/>
      <c r="Y65" s="13"/>
      <c r="Z65" s="13"/>
    </row>
    <row r="66" spans="1:26" ht="100.5" customHeight="1">
      <c r="A66" s="28">
        <v>10</v>
      </c>
      <c r="B66" s="26" t="s">
        <v>34</v>
      </c>
      <c r="C66" s="20" t="s">
        <v>23</v>
      </c>
      <c r="D66" s="20" t="s">
        <v>78</v>
      </c>
      <c r="E66" s="1" t="s">
        <v>41</v>
      </c>
      <c r="F66" s="7">
        <f>F67+F68+F69+F71</f>
        <v>12793.4</v>
      </c>
      <c r="G66" s="7">
        <f>G67+G68+G69+G71</f>
        <v>12793.4</v>
      </c>
      <c r="H66" s="7">
        <f>H67+H68+H69+H71</f>
        <v>12409.5</v>
      </c>
      <c r="I66" s="7">
        <f>I67+I68+I69+I71</f>
        <v>12409.5</v>
      </c>
      <c r="J66" s="7">
        <f>I66/F66*100</f>
        <v>96.99923398002095</v>
      </c>
      <c r="K66" s="7">
        <f>I66/G66*100</f>
        <v>96.99923398002095</v>
      </c>
      <c r="L66" s="7">
        <f>I66/H66*100</f>
        <v>100</v>
      </c>
      <c r="M66" s="26" t="s">
        <v>21</v>
      </c>
      <c r="N66" s="26" t="s">
        <v>10</v>
      </c>
      <c r="O66" s="13">
        <f>P66+Q66+R66</f>
        <v>9</v>
      </c>
      <c r="P66" s="13">
        <v>3</v>
      </c>
      <c r="Q66" s="13">
        <v>6</v>
      </c>
      <c r="R66" s="13"/>
      <c r="S66" s="14">
        <f>(182.1+127.6+99.9+96.9+94.6+92.1+99.3+86.7+115.7)/9</f>
        <v>110.54444444444445</v>
      </c>
      <c r="T66" s="13"/>
      <c r="U66" s="13"/>
      <c r="V66" s="13"/>
      <c r="W66" s="13"/>
      <c r="X66" s="13"/>
      <c r="Y66" s="13"/>
      <c r="Z66" s="13"/>
    </row>
    <row r="67" spans="1:26" ht="124.5" customHeight="1">
      <c r="A67" s="28"/>
      <c r="B67" s="26"/>
      <c r="C67" s="20"/>
      <c r="D67" s="20"/>
      <c r="E67" s="1" t="s">
        <v>42</v>
      </c>
      <c r="F67" s="7">
        <v>4683.7</v>
      </c>
      <c r="G67" s="7">
        <v>4683.7</v>
      </c>
      <c r="H67" s="7">
        <v>4683.7</v>
      </c>
      <c r="I67" s="7">
        <v>4683.7</v>
      </c>
      <c r="J67" s="7">
        <f>I67/F67*100</f>
        <v>100</v>
      </c>
      <c r="K67" s="7">
        <f>I67/G67*100</f>
        <v>100</v>
      </c>
      <c r="L67" s="7"/>
      <c r="M67" s="27"/>
      <c r="N67" s="27"/>
      <c r="O67" s="13"/>
      <c r="P67" s="13"/>
      <c r="Q67" s="13"/>
      <c r="R67" s="13"/>
      <c r="S67" s="14"/>
      <c r="T67" s="13"/>
      <c r="U67" s="13"/>
      <c r="V67" s="13"/>
      <c r="W67" s="13"/>
      <c r="X67" s="13"/>
      <c r="Y67" s="13"/>
      <c r="Z67" s="13"/>
    </row>
    <row r="68" spans="1:26" ht="89.25" customHeight="1">
      <c r="A68" s="28"/>
      <c r="B68" s="26"/>
      <c r="C68" s="20"/>
      <c r="D68" s="20"/>
      <c r="E68" s="1" t="s">
        <v>32</v>
      </c>
      <c r="F68" s="7">
        <v>3859.7</v>
      </c>
      <c r="G68" s="7">
        <v>3859.7</v>
      </c>
      <c r="H68" s="7">
        <v>3859.7</v>
      </c>
      <c r="I68" s="7">
        <v>3859.7</v>
      </c>
      <c r="J68" s="7">
        <f>I68/F68*100</f>
        <v>100</v>
      </c>
      <c r="K68" s="7">
        <f>I68/G68*100</f>
        <v>100</v>
      </c>
      <c r="L68" s="7">
        <f>I68/H68*100</f>
        <v>100</v>
      </c>
      <c r="M68" s="27"/>
      <c r="N68" s="27"/>
      <c r="O68" s="13"/>
      <c r="P68" s="13"/>
      <c r="Q68" s="13"/>
      <c r="R68" s="13"/>
      <c r="S68" s="14"/>
      <c r="T68" s="13"/>
      <c r="U68" s="13"/>
      <c r="V68" s="13"/>
      <c r="W68" s="13"/>
      <c r="X68" s="13"/>
      <c r="Y68" s="13"/>
      <c r="Z68" s="13"/>
    </row>
    <row r="69" spans="1:26" ht="136.5" customHeight="1">
      <c r="A69" s="28"/>
      <c r="B69" s="26"/>
      <c r="C69" s="20"/>
      <c r="D69" s="20"/>
      <c r="E69" s="1" t="s">
        <v>43</v>
      </c>
      <c r="F69" s="7">
        <v>4250</v>
      </c>
      <c r="G69" s="7">
        <v>4250</v>
      </c>
      <c r="H69" s="7">
        <f>I69</f>
        <v>3866.1</v>
      </c>
      <c r="I69" s="7">
        <v>3866.1</v>
      </c>
      <c r="J69" s="7">
        <f>I69/F69*100</f>
        <v>90.96705882352941</v>
      </c>
      <c r="K69" s="7">
        <f>I69/G69*100</f>
        <v>90.96705882352941</v>
      </c>
      <c r="L69" s="7">
        <f>I69/H69*100</f>
        <v>100</v>
      </c>
      <c r="M69" s="27"/>
      <c r="N69" s="27"/>
      <c r="O69" s="13"/>
      <c r="P69" s="13"/>
      <c r="Q69" s="13"/>
      <c r="R69" s="13"/>
      <c r="S69" s="14"/>
      <c r="T69" s="13"/>
      <c r="U69" s="13"/>
      <c r="V69" s="13"/>
      <c r="W69" s="13"/>
      <c r="X69" s="13"/>
      <c r="Y69" s="13"/>
      <c r="Z69" s="13"/>
    </row>
    <row r="70" spans="1:26" ht="164.25" customHeight="1">
      <c r="A70" s="28"/>
      <c r="B70" s="26"/>
      <c r="C70" s="20"/>
      <c r="D70" s="20"/>
      <c r="E70" s="1" t="s">
        <v>47</v>
      </c>
      <c r="F70" s="7"/>
      <c r="G70" s="7">
        <v>0</v>
      </c>
      <c r="H70" s="7">
        <f>I70</f>
        <v>0</v>
      </c>
      <c r="I70" s="7">
        <v>0</v>
      </c>
      <c r="J70" s="7"/>
      <c r="K70" s="7"/>
      <c r="L70" s="7" t="e">
        <f>I70/H70*100</f>
        <v>#DIV/0!</v>
      </c>
      <c r="M70" s="27"/>
      <c r="N70" s="27"/>
      <c r="O70" s="13"/>
      <c r="P70" s="13"/>
      <c r="Q70" s="13"/>
      <c r="R70" s="13"/>
      <c r="S70" s="14"/>
      <c r="T70" s="13"/>
      <c r="U70" s="13"/>
      <c r="V70" s="13"/>
      <c r="W70" s="13"/>
      <c r="X70" s="13"/>
      <c r="Y70" s="13"/>
      <c r="Z70" s="13"/>
    </row>
    <row r="71" spans="1:26" ht="138" customHeight="1">
      <c r="A71" s="28"/>
      <c r="B71" s="26"/>
      <c r="C71" s="20"/>
      <c r="D71" s="20"/>
      <c r="E71" s="1" t="s">
        <v>44</v>
      </c>
      <c r="F71" s="7">
        <v>0</v>
      </c>
      <c r="G71" s="7"/>
      <c r="H71" s="7"/>
      <c r="I71" s="7"/>
      <c r="J71" s="7"/>
      <c r="K71" s="7"/>
      <c r="L71" s="7" t="e">
        <f>I71/H71*100</f>
        <v>#DIV/0!</v>
      </c>
      <c r="M71" s="27"/>
      <c r="N71" s="27"/>
      <c r="O71" s="13"/>
      <c r="P71" s="13"/>
      <c r="Q71" s="13"/>
      <c r="R71" s="13"/>
      <c r="S71" s="14"/>
      <c r="T71" s="13"/>
      <c r="U71" s="13"/>
      <c r="V71" s="13"/>
      <c r="W71" s="13"/>
      <c r="X71" s="13"/>
      <c r="Y71" s="13"/>
      <c r="Z71" s="13"/>
    </row>
    <row r="72" spans="1:26" ht="75" customHeight="1">
      <c r="A72" s="28">
        <v>11</v>
      </c>
      <c r="B72" s="26" t="s">
        <v>81</v>
      </c>
      <c r="C72" s="20" t="s">
        <v>79</v>
      </c>
      <c r="D72" s="20" t="s">
        <v>80</v>
      </c>
      <c r="E72" s="1" t="s">
        <v>41</v>
      </c>
      <c r="F72" s="7">
        <f>F73+F74+F75+F77</f>
        <v>21840.6</v>
      </c>
      <c r="G72" s="7">
        <f>G73+G74+G75+G77</f>
        <v>21840.6</v>
      </c>
      <c r="H72" s="7">
        <f>H73+H74+H75+H77</f>
        <v>21405.4</v>
      </c>
      <c r="I72" s="7">
        <f>I73+I74+I75+I77</f>
        <v>21405.4</v>
      </c>
      <c r="J72" s="7">
        <f>I72/F72*100</f>
        <v>98.00738074961312</v>
      </c>
      <c r="K72" s="7">
        <f>I72/G72*100</f>
        <v>98.00738074961312</v>
      </c>
      <c r="L72" s="7">
        <f>I72/H72*100</f>
        <v>100</v>
      </c>
      <c r="M72" s="26" t="s">
        <v>11</v>
      </c>
      <c r="N72" s="26" t="s">
        <v>12</v>
      </c>
      <c r="O72" s="14">
        <f>P72+Q72+R72</f>
        <v>11</v>
      </c>
      <c r="P72" s="13">
        <v>11</v>
      </c>
      <c r="Q72" s="13"/>
      <c r="R72" s="13"/>
      <c r="S72" s="14"/>
      <c r="T72" s="13"/>
      <c r="U72" s="13"/>
      <c r="V72" s="13"/>
      <c r="W72" s="13"/>
      <c r="X72" s="13"/>
      <c r="Y72" s="13"/>
      <c r="Z72" s="13"/>
    </row>
    <row r="73" spans="1:26" ht="117.75" customHeight="1">
      <c r="A73" s="28"/>
      <c r="B73" s="26"/>
      <c r="C73" s="20"/>
      <c r="D73" s="20"/>
      <c r="E73" s="1" t="s">
        <v>42</v>
      </c>
      <c r="F73" s="7"/>
      <c r="G73" s="7"/>
      <c r="H73" s="7"/>
      <c r="I73" s="7"/>
      <c r="J73" s="7"/>
      <c r="K73" s="7"/>
      <c r="L73" s="7"/>
      <c r="M73" s="27"/>
      <c r="N73" s="27"/>
      <c r="O73" s="13"/>
      <c r="P73" s="13"/>
      <c r="Q73" s="13"/>
      <c r="R73" s="13"/>
      <c r="S73" s="14"/>
      <c r="T73" s="13"/>
      <c r="U73" s="13"/>
      <c r="V73" s="13"/>
      <c r="W73" s="13"/>
      <c r="X73" s="13"/>
      <c r="Y73" s="13"/>
      <c r="Z73" s="13"/>
    </row>
    <row r="74" spans="1:26" ht="102.75" customHeight="1">
      <c r="A74" s="28"/>
      <c r="B74" s="26"/>
      <c r="C74" s="20"/>
      <c r="D74" s="20"/>
      <c r="E74" s="1" t="s">
        <v>32</v>
      </c>
      <c r="F74" s="7">
        <v>0</v>
      </c>
      <c r="G74" s="7">
        <v>0</v>
      </c>
      <c r="H74" s="7">
        <v>0</v>
      </c>
      <c r="I74" s="7">
        <v>0</v>
      </c>
      <c r="J74" s="7"/>
      <c r="K74" s="7"/>
      <c r="L74" s="7" t="e">
        <f>I74/H74*100</f>
        <v>#DIV/0!</v>
      </c>
      <c r="M74" s="27"/>
      <c r="N74" s="27"/>
      <c r="O74" s="13"/>
      <c r="P74" s="13"/>
      <c r="Q74" s="13"/>
      <c r="R74" s="13"/>
      <c r="S74" s="14"/>
      <c r="T74" s="13"/>
      <c r="U74" s="13"/>
      <c r="V74" s="13"/>
      <c r="W74" s="13"/>
      <c r="X74" s="13"/>
      <c r="Y74" s="13"/>
      <c r="Z74" s="13"/>
    </row>
    <row r="75" spans="1:26" ht="70.5" customHeight="1">
      <c r="A75" s="28"/>
      <c r="B75" s="26"/>
      <c r="C75" s="20"/>
      <c r="D75" s="20"/>
      <c r="E75" s="1" t="s">
        <v>43</v>
      </c>
      <c r="F75" s="7">
        <v>21840.6</v>
      </c>
      <c r="G75" s="7">
        <v>21840.6</v>
      </c>
      <c r="H75" s="7">
        <f>I75</f>
        <v>21405.4</v>
      </c>
      <c r="I75" s="7">
        <v>21405.4</v>
      </c>
      <c r="J75" s="7">
        <f>I75/F75*100</f>
        <v>98.00738074961312</v>
      </c>
      <c r="K75" s="7">
        <f>I75/G75*100</f>
        <v>98.00738074961312</v>
      </c>
      <c r="L75" s="7">
        <f>I75/H75*100</f>
        <v>100</v>
      </c>
      <c r="M75" s="27"/>
      <c r="N75" s="27"/>
      <c r="O75" s="13"/>
      <c r="P75" s="13"/>
      <c r="Q75" s="13"/>
      <c r="R75" s="13"/>
      <c r="S75" s="14"/>
      <c r="T75" s="13"/>
      <c r="U75" s="13"/>
      <c r="V75" s="13"/>
      <c r="W75" s="13"/>
      <c r="X75" s="13"/>
      <c r="Y75" s="13"/>
      <c r="Z75" s="13"/>
    </row>
    <row r="76" spans="1:26" ht="106.5" customHeight="1">
      <c r="A76" s="28"/>
      <c r="B76" s="26"/>
      <c r="C76" s="20"/>
      <c r="D76" s="20"/>
      <c r="E76" s="1" t="s">
        <v>47</v>
      </c>
      <c r="F76" s="7"/>
      <c r="G76" s="7">
        <v>0</v>
      </c>
      <c r="H76" s="7">
        <f>I76</f>
        <v>0</v>
      </c>
      <c r="I76" s="7">
        <v>0</v>
      </c>
      <c r="J76" s="7"/>
      <c r="K76" s="7"/>
      <c r="L76" s="7" t="e">
        <f>I76/H76*100</f>
        <v>#DIV/0!</v>
      </c>
      <c r="M76" s="27"/>
      <c r="N76" s="27"/>
      <c r="O76" s="13"/>
      <c r="P76" s="13"/>
      <c r="Q76" s="13"/>
      <c r="R76" s="13"/>
      <c r="S76" s="14"/>
      <c r="T76" s="13"/>
      <c r="U76" s="13"/>
      <c r="V76" s="13"/>
      <c r="W76" s="13"/>
      <c r="X76" s="13"/>
      <c r="Y76" s="13"/>
      <c r="Z76" s="13"/>
    </row>
    <row r="77" spans="1:26" ht="71.25" customHeight="1">
      <c r="A77" s="28"/>
      <c r="B77" s="26"/>
      <c r="C77" s="20"/>
      <c r="D77" s="20"/>
      <c r="E77" s="1" t="s">
        <v>44</v>
      </c>
      <c r="F77" s="7">
        <v>0</v>
      </c>
      <c r="G77" s="7"/>
      <c r="H77" s="7"/>
      <c r="I77" s="7"/>
      <c r="J77" s="7"/>
      <c r="K77" s="7"/>
      <c r="L77" s="7" t="e">
        <f>I77/H77*100</f>
        <v>#DIV/0!</v>
      </c>
      <c r="M77" s="27"/>
      <c r="N77" s="27"/>
      <c r="O77" s="13"/>
      <c r="P77" s="13"/>
      <c r="Q77" s="13"/>
      <c r="R77" s="13"/>
      <c r="S77" s="14"/>
      <c r="T77" s="13"/>
      <c r="U77" s="13"/>
      <c r="V77" s="13"/>
      <c r="W77" s="13"/>
      <c r="X77" s="13"/>
      <c r="Y77" s="13"/>
      <c r="Z77" s="13"/>
    </row>
    <row r="78" spans="1:26" ht="45" customHeight="1">
      <c r="A78" s="28">
        <v>12</v>
      </c>
      <c r="B78" s="26" t="s">
        <v>83</v>
      </c>
      <c r="C78" s="20" t="s">
        <v>82</v>
      </c>
      <c r="D78" s="20" t="s">
        <v>76</v>
      </c>
      <c r="E78" s="1" t="s">
        <v>41</v>
      </c>
      <c r="F78" s="7">
        <f>F79+F80+F81+F83</f>
        <v>1820.3</v>
      </c>
      <c r="G78" s="7">
        <f>G79+G80+G81+G83</f>
        <v>1820.3</v>
      </c>
      <c r="H78" s="7">
        <f>H79+H80+H81+H83</f>
        <v>1697.2</v>
      </c>
      <c r="I78" s="7">
        <f>I79+I80+I81+I83</f>
        <v>1697.2</v>
      </c>
      <c r="J78" s="7">
        <f>I78/F78*100</f>
        <v>93.23737845410098</v>
      </c>
      <c r="K78" s="7">
        <f>I78/G78*100</f>
        <v>93.23737845410098</v>
      </c>
      <c r="L78" s="7">
        <f>I78/H78*100</f>
        <v>100</v>
      </c>
      <c r="M78" s="26" t="s">
        <v>22</v>
      </c>
      <c r="N78" s="26" t="s">
        <v>117</v>
      </c>
      <c r="O78" s="14">
        <f>P78+Q78+R78</f>
        <v>5</v>
      </c>
      <c r="P78" s="13">
        <v>5</v>
      </c>
      <c r="Q78" s="13"/>
      <c r="R78" s="13"/>
      <c r="S78" s="14">
        <v>100</v>
      </c>
      <c r="T78" s="13"/>
      <c r="U78" s="13"/>
      <c r="V78" s="13"/>
      <c r="W78" s="13"/>
      <c r="X78" s="13"/>
      <c r="Y78" s="13"/>
      <c r="Z78" s="13"/>
    </row>
    <row r="79" spans="1:26" ht="30.75">
      <c r="A79" s="28"/>
      <c r="B79" s="26"/>
      <c r="C79" s="20"/>
      <c r="D79" s="20"/>
      <c r="E79" s="1" t="s">
        <v>42</v>
      </c>
      <c r="F79" s="7"/>
      <c r="G79" s="7"/>
      <c r="H79" s="7"/>
      <c r="I79" s="7"/>
      <c r="J79" s="7"/>
      <c r="K79" s="7"/>
      <c r="L79" s="7"/>
      <c r="M79" s="27"/>
      <c r="N79" s="27"/>
      <c r="O79" s="13"/>
      <c r="P79" s="13"/>
      <c r="Q79" s="13"/>
      <c r="R79" s="13"/>
      <c r="S79" s="14"/>
      <c r="T79" s="13"/>
      <c r="U79" s="13"/>
      <c r="V79" s="13"/>
      <c r="W79" s="13"/>
      <c r="X79" s="13"/>
      <c r="Y79" s="13"/>
      <c r="Z79" s="13"/>
    </row>
    <row r="80" spans="1:26" ht="46.5">
      <c r="A80" s="28"/>
      <c r="B80" s="26"/>
      <c r="C80" s="20"/>
      <c r="D80" s="20"/>
      <c r="E80" s="1" t="s">
        <v>32</v>
      </c>
      <c r="F80" s="7">
        <v>0</v>
      </c>
      <c r="G80" s="7">
        <v>0</v>
      </c>
      <c r="H80" s="7">
        <v>0</v>
      </c>
      <c r="I80" s="7">
        <v>0</v>
      </c>
      <c r="J80" s="7"/>
      <c r="K80" s="7"/>
      <c r="L80" s="7" t="e">
        <f>I80/H80*100</f>
        <v>#DIV/0!</v>
      </c>
      <c r="M80" s="27"/>
      <c r="N80" s="27"/>
      <c r="O80" s="13"/>
      <c r="P80" s="13"/>
      <c r="Q80" s="13"/>
      <c r="R80" s="13"/>
      <c r="S80" s="14"/>
      <c r="T80" s="13"/>
      <c r="U80" s="13"/>
      <c r="V80" s="13"/>
      <c r="W80" s="13"/>
      <c r="X80" s="13"/>
      <c r="Y80" s="13"/>
      <c r="Z80" s="13"/>
    </row>
    <row r="81" spans="1:26" ht="30.75">
      <c r="A81" s="28"/>
      <c r="B81" s="26"/>
      <c r="C81" s="20"/>
      <c r="D81" s="20"/>
      <c r="E81" s="1" t="s">
        <v>43</v>
      </c>
      <c r="F81" s="7">
        <v>1820.3</v>
      </c>
      <c r="G81" s="7">
        <v>1820.3</v>
      </c>
      <c r="H81" s="7">
        <f>I81</f>
        <v>1697.2</v>
      </c>
      <c r="I81" s="7">
        <v>1697.2</v>
      </c>
      <c r="J81" s="7">
        <f>I81/F81*100</f>
        <v>93.23737845410098</v>
      </c>
      <c r="K81" s="7">
        <f>I81/G81*100</f>
        <v>93.23737845410098</v>
      </c>
      <c r="L81" s="7">
        <f>I81/H81*100</f>
        <v>100</v>
      </c>
      <c r="M81" s="27"/>
      <c r="N81" s="27"/>
      <c r="O81" s="13"/>
      <c r="P81" s="13"/>
      <c r="Q81" s="13"/>
      <c r="R81" s="13"/>
      <c r="S81" s="14"/>
      <c r="T81" s="13"/>
      <c r="U81" s="13"/>
      <c r="V81" s="13"/>
      <c r="W81" s="13"/>
      <c r="X81" s="13"/>
      <c r="Y81" s="13"/>
      <c r="Z81" s="13"/>
    </row>
    <row r="82" spans="1:26" ht="62.25">
      <c r="A82" s="28"/>
      <c r="B82" s="26"/>
      <c r="C82" s="20"/>
      <c r="D82" s="20"/>
      <c r="E82" s="1" t="s">
        <v>47</v>
      </c>
      <c r="F82" s="7"/>
      <c r="G82" s="7">
        <v>0</v>
      </c>
      <c r="H82" s="7">
        <f>I82</f>
        <v>0</v>
      </c>
      <c r="I82" s="7">
        <v>0</v>
      </c>
      <c r="J82" s="7"/>
      <c r="K82" s="7"/>
      <c r="L82" s="7" t="e">
        <f>I82/H82*100</f>
        <v>#DIV/0!</v>
      </c>
      <c r="M82" s="27"/>
      <c r="N82" s="27"/>
      <c r="O82" s="13"/>
      <c r="P82" s="13"/>
      <c r="Q82" s="13"/>
      <c r="R82" s="13"/>
      <c r="S82" s="14"/>
      <c r="T82" s="13"/>
      <c r="U82" s="13"/>
      <c r="V82" s="13"/>
      <c r="W82" s="13"/>
      <c r="X82" s="13"/>
      <c r="Y82" s="13"/>
      <c r="Z82" s="13"/>
    </row>
    <row r="83" spans="1:26" ht="30.75">
      <c r="A83" s="28"/>
      <c r="B83" s="26"/>
      <c r="C83" s="20"/>
      <c r="D83" s="20"/>
      <c r="E83" s="1" t="s">
        <v>44</v>
      </c>
      <c r="F83" s="7">
        <v>0</v>
      </c>
      <c r="G83" s="7"/>
      <c r="H83" s="7"/>
      <c r="I83" s="7"/>
      <c r="J83" s="7"/>
      <c r="K83" s="7"/>
      <c r="L83" s="7" t="e">
        <f>I83/H83*100</f>
        <v>#DIV/0!</v>
      </c>
      <c r="M83" s="27"/>
      <c r="N83" s="27"/>
      <c r="O83" s="13"/>
      <c r="P83" s="13"/>
      <c r="Q83" s="13"/>
      <c r="R83" s="13"/>
      <c r="S83" s="14"/>
      <c r="T83" s="13"/>
      <c r="U83" s="13"/>
      <c r="V83" s="13"/>
      <c r="W83" s="13"/>
      <c r="X83" s="13"/>
      <c r="Y83" s="13"/>
      <c r="Z83" s="13"/>
    </row>
    <row r="84" spans="1:26" ht="128.25" customHeight="1">
      <c r="A84" s="28">
        <v>13</v>
      </c>
      <c r="B84" s="26" t="s">
        <v>85</v>
      </c>
      <c r="C84" s="20" t="s">
        <v>84</v>
      </c>
      <c r="D84" s="20" t="s">
        <v>71</v>
      </c>
      <c r="E84" s="1" t="s">
        <v>41</v>
      </c>
      <c r="F84" s="7">
        <f>F85+F86+F87+F89</f>
        <v>52677.5</v>
      </c>
      <c r="G84" s="7">
        <f>G85+G86+G87+G89</f>
        <v>52677.5</v>
      </c>
      <c r="H84" s="7">
        <f>H85+H86+H87+H89</f>
        <v>34128.100000000006</v>
      </c>
      <c r="I84" s="7">
        <f>I85+I86+I87+I89</f>
        <v>48445.7</v>
      </c>
      <c r="J84" s="7">
        <f>I84/F84*100</f>
        <v>91.96658915096577</v>
      </c>
      <c r="K84" s="7">
        <f>I84/G84*100</f>
        <v>91.96658915096577</v>
      </c>
      <c r="L84" s="7">
        <f>I84/H84*100</f>
        <v>141.95252592438484</v>
      </c>
      <c r="M84" s="26" t="s">
        <v>9</v>
      </c>
      <c r="N84" s="26" t="s">
        <v>27</v>
      </c>
      <c r="O84" s="14">
        <f>P84+Q84+R84</f>
        <v>11</v>
      </c>
      <c r="P84" s="13">
        <v>7</v>
      </c>
      <c r="Q84" s="13">
        <v>3</v>
      </c>
      <c r="R84" s="13">
        <v>1</v>
      </c>
      <c r="S84" s="14">
        <f>(109+100+108.1+135+102+5+95.7+73.5+162.5+96.3+167.8)/11</f>
        <v>104.9909090909091</v>
      </c>
      <c r="T84" s="13"/>
      <c r="U84" s="13"/>
      <c r="V84" s="13"/>
      <c r="W84" s="13"/>
      <c r="X84" s="13"/>
      <c r="Y84" s="13"/>
      <c r="Z84" s="13"/>
    </row>
    <row r="85" spans="1:26" ht="93" customHeight="1">
      <c r="A85" s="28"/>
      <c r="B85" s="26"/>
      <c r="C85" s="20"/>
      <c r="D85" s="20"/>
      <c r="E85" s="1" t="s">
        <v>42</v>
      </c>
      <c r="F85" s="7"/>
      <c r="G85" s="7"/>
      <c r="H85" s="7"/>
      <c r="I85" s="7"/>
      <c r="J85" s="7"/>
      <c r="K85" s="7"/>
      <c r="L85" s="7"/>
      <c r="M85" s="27"/>
      <c r="N85" s="27"/>
      <c r="O85" s="13"/>
      <c r="P85" s="13"/>
      <c r="Q85" s="13"/>
      <c r="R85" s="13"/>
      <c r="S85" s="14"/>
      <c r="T85" s="13"/>
      <c r="U85" s="13"/>
      <c r="V85" s="13"/>
      <c r="W85" s="13"/>
      <c r="X85" s="13"/>
      <c r="Y85" s="13"/>
      <c r="Z85" s="13"/>
    </row>
    <row r="86" spans="1:26" ht="143.25" customHeight="1">
      <c r="A86" s="28"/>
      <c r="B86" s="26"/>
      <c r="C86" s="20"/>
      <c r="D86" s="20"/>
      <c r="E86" s="1" t="s">
        <v>32</v>
      </c>
      <c r="F86" s="7">
        <v>37986.6</v>
      </c>
      <c r="G86" s="7">
        <v>37986.6</v>
      </c>
      <c r="H86" s="7">
        <v>20222.4</v>
      </c>
      <c r="I86" s="7">
        <v>34540</v>
      </c>
      <c r="J86" s="7">
        <f>I86/F86*100</f>
        <v>90.92680050333539</v>
      </c>
      <c r="K86" s="7">
        <f>I86/G86*100</f>
        <v>90.92680050333539</v>
      </c>
      <c r="L86" s="7">
        <f>I86/H86*100</f>
        <v>170.8006962576153</v>
      </c>
      <c r="M86" s="27"/>
      <c r="N86" s="27"/>
      <c r="O86" s="13"/>
      <c r="P86" s="13"/>
      <c r="Q86" s="13"/>
      <c r="R86" s="13"/>
      <c r="S86" s="14"/>
      <c r="T86" s="13"/>
      <c r="U86" s="13"/>
      <c r="V86" s="13"/>
      <c r="W86" s="13"/>
      <c r="X86" s="13"/>
      <c r="Y86" s="13"/>
      <c r="Z86" s="13"/>
    </row>
    <row r="87" spans="1:26" ht="93" customHeight="1">
      <c r="A87" s="28"/>
      <c r="B87" s="26"/>
      <c r="C87" s="20"/>
      <c r="D87" s="20"/>
      <c r="E87" s="1" t="s">
        <v>43</v>
      </c>
      <c r="F87" s="7">
        <v>14690.9</v>
      </c>
      <c r="G87" s="7">
        <v>14690.9</v>
      </c>
      <c r="H87" s="7">
        <f>I87</f>
        <v>13905.7</v>
      </c>
      <c r="I87" s="7">
        <v>13905.7</v>
      </c>
      <c r="J87" s="7">
        <f>I87/F87*100</f>
        <v>94.65519471237297</v>
      </c>
      <c r="K87" s="7">
        <f>I87/G87*100</f>
        <v>94.65519471237297</v>
      </c>
      <c r="L87" s="7">
        <f>I87/H87*100</f>
        <v>100</v>
      </c>
      <c r="M87" s="27"/>
      <c r="N87" s="27"/>
      <c r="O87" s="13"/>
      <c r="P87" s="13"/>
      <c r="Q87" s="13"/>
      <c r="R87" s="13"/>
      <c r="S87" s="14"/>
      <c r="T87" s="13"/>
      <c r="U87" s="13"/>
      <c r="V87" s="13"/>
      <c r="W87" s="13"/>
      <c r="X87" s="13"/>
      <c r="Y87" s="13"/>
      <c r="Z87" s="13"/>
    </row>
    <row r="88" spans="1:26" ht="99.75" customHeight="1">
      <c r="A88" s="28"/>
      <c r="B88" s="26"/>
      <c r="C88" s="20"/>
      <c r="D88" s="20"/>
      <c r="E88" s="1" t="s">
        <v>47</v>
      </c>
      <c r="F88" s="7"/>
      <c r="G88" s="7">
        <v>17764.2</v>
      </c>
      <c r="H88" s="7">
        <f>I88</f>
        <v>14330.3</v>
      </c>
      <c r="I88" s="7">
        <v>14330.3</v>
      </c>
      <c r="J88" s="7"/>
      <c r="K88" s="7">
        <f>I88/G88*100</f>
        <v>80.66954886794788</v>
      </c>
      <c r="L88" s="7">
        <f>I88/H88*100</f>
        <v>100</v>
      </c>
      <c r="M88" s="27"/>
      <c r="N88" s="27"/>
      <c r="O88" s="13"/>
      <c r="P88" s="13"/>
      <c r="Q88" s="13"/>
      <c r="R88" s="13"/>
      <c r="S88" s="14"/>
      <c r="T88" s="13"/>
      <c r="U88" s="13"/>
      <c r="V88" s="13"/>
      <c r="W88" s="13"/>
      <c r="X88" s="13"/>
      <c r="Y88" s="13"/>
      <c r="Z88" s="13"/>
    </row>
    <row r="89" spans="1:26" ht="120" customHeight="1">
      <c r="A89" s="28"/>
      <c r="B89" s="26"/>
      <c r="C89" s="20"/>
      <c r="D89" s="20"/>
      <c r="E89" s="1" t="s">
        <v>44</v>
      </c>
      <c r="F89" s="7">
        <v>0</v>
      </c>
      <c r="G89" s="7"/>
      <c r="H89" s="7"/>
      <c r="I89" s="7"/>
      <c r="J89" s="7"/>
      <c r="K89" s="7"/>
      <c r="L89" s="7" t="e">
        <f>I89/H89*100</f>
        <v>#DIV/0!</v>
      </c>
      <c r="M89" s="27"/>
      <c r="N89" s="27"/>
      <c r="O89" s="13"/>
      <c r="P89" s="13"/>
      <c r="Q89" s="13"/>
      <c r="R89" s="13"/>
      <c r="S89" s="14"/>
      <c r="T89" s="13"/>
      <c r="U89" s="13"/>
      <c r="V89" s="13"/>
      <c r="W89" s="13"/>
      <c r="X89" s="13"/>
      <c r="Y89" s="13"/>
      <c r="Z89" s="13"/>
    </row>
    <row r="90" spans="1:26" ht="71.25" customHeight="1">
      <c r="A90" s="28">
        <v>14</v>
      </c>
      <c r="B90" s="26" t="s">
        <v>86</v>
      </c>
      <c r="C90" s="20" t="s">
        <v>88</v>
      </c>
      <c r="D90" s="20" t="s">
        <v>87</v>
      </c>
      <c r="E90" s="1" t="s">
        <v>41</v>
      </c>
      <c r="F90" s="7">
        <f>F91+F92+F93+F95</f>
        <v>5067.5</v>
      </c>
      <c r="G90" s="7">
        <f>G91+G92+G93+G95</f>
        <v>5067.5</v>
      </c>
      <c r="H90" s="7">
        <f>H91+H92+H93+H95</f>
        <v>5066.8</v>
      </c>
      <c r="I90" s="7">
        <f>I91+I92+I93+I95</f>
        <v>5066.8</v>
      </c>
      <c r="J90" s="7">
        <f>I90/F90*100</f>
        <v>99.98618648248645</v>
      </c>
      <c r="K90" s="7">
        <f>I90/G90*100</f>
        <v>99.98618648248645</v>
      </c>
      <c r="L90" s="7">
        <f>I90/H90*100</f>
        <v>100</v>
      </c>
      <c r="M90" s="26" t="s">
        <v>8</v>
      </c>
      <c r="N90" s="29" t="s">
        <v>30</v>
      </c>
      <c r="O90" s="13">
        <f>P90+Q90+R90</f>
        <v>3</v>
      </c>
      <c r="P90" s="13">
        <v>3</v>
      </c>
      <c r="Q90" s="13"/>
      <c r="R90" s="13"/>
      <c r="S90" s="14">
        <v>100</v>
      </c>
      <c r="T90" s="13"/>
      <c r="U90" s="13"/>
      <c r="V90" s="13"/>
      <c r="W90" s="13"/>
      <c r="X90" s="13"/>
      <c r="Y90" s="13"/>
      <c r="Z90" s="13"/>
    </row>
    <row r="91" spans="1:26" ht="69" customHeight="1">
      <c r="A91" s="28"/>
      <c r="B91" s="26"/>
      <c r="C91" s="20"/>
      <c r="D91" s="20"/>
      <c r="E91" s="1" t="s">
        <v>42</v>
      </c>
      <c r="F91" s="7"/>
      <c r="G91" s="7"/>
      <c r="H91" s="7"/>
      <c r="I91" s="7"/>
      <c r="J91" s="7"/>
      <c r="K91" s="7"/>
      <c r="L91" s="7"/>
      <c r="M91" s="27"/>
      <c r="N91" s="30"/>
      <c r="O91" s="13"/>
      <c r="P91" s="13"/>
      <c r="Q91" s="13"/>
      <c r="R91" s="13"/>
      <c r="S91" s="14"/>
      <c r="T91" s="13"/>
      <c r="U91" s="13"/>
      <c r="V91" s="13"/>
      <c r="W91" s="13"/>
      <c r="X91" s="13"/>
      <c r="Y91" s="13"/>
      <c r="Z91" s="13"/>
    </row>
    <row r="92" spans="1:26" ht="68.25" customHeight="1">
      <c r="A92" s="28"/>
      <c r="B92" s="26"/>
      <c r="C92" s="20"/>
      <c r="D92" s="20"/>
      <c r="E92" s="1" t="s">
        <v>32</v>
      </c>
      <c r="F92" s="7">
        <v>0</v>
      </c>
      <c r="G92" s="7">
        <v>0</v>
      </c>
      <c r="H92" s="7">
        <v>0</v>
      </c>
      <c r="I92" s="7">
        <v>0</v>
      </c>
      <c r="J92" s="7"/>
      <c r="K92" s="7"/>
      <c r="L92" s="7" t="e">
        <f>I92/H92*100</f>
        <v>#DIV/0!</v>
      </c>
      <c r="M92" s="27"/>
      <c r="N92" s="30"/>
      <c r="O92" s="13"/>
      <c r="P92" s="13"/>
      <c r="Q92" s="13"/>
      <c r="R92" s="13"/>
      <c r="S92" s="14"/>
      <c r="T92" s="13"/>
      <c r="U92" s="13"/>
      <c r="V92" s="13"/>
      <c r="W92" s="13"/>
      <c r="X92" s="13"/>
      <c r="Y92" s="13"/>
      <c r="Z92" s="13"/>
    </row>
    <row r="93" spans="1:26" ht="120.75" customHeight="1">
      <c r="A93" s="28"/>
      <c r="B93" s="26"/>
      <c r="C93" s="20"/>
      <c r="D93" s="20"/>
      <c r="E93" s="1" t="s">
        <v>43</v>
      </c>
      <c r="F93" s="7">
        <v>5067.5</v>
      </c>
      <c r="G93" s="7">
        <v>5067.5</v>
      </c>
      <c r="H93" s="7">
        <f>I93</f>
        <v>5066.8</v>
      </c>
      <c r="I93" s="7">
        <v>5066.8</v>
      </c>
      <c r="J93" s="7">
        <f>I93/F93*100</f>
        <v>99.98618648248645</v>
      </c>
      <c r="K93" s="7">
        <f>I93/G93*100</f>
        <v>99.98618648248645</v>
      </c>
      <c r="L93" s="7">
        <f>I93/H93*100</f>
        <v>100</v>
      </c>
      <c r="M93" s="27"/>
      <c r="N93" s="30"/>
      <c r="O93" s="13"/>
      <c r="P93" s="13"/>
      <c r="Q93" s="13"/>
      <c r="R93" s="13"/>
      <c r="S93" s="14"/>
      <c r="T93" s="13"/>
      <c r="U93" s="13"/>
      <c r="V93" s="13"/>
      <c r="W93" s="13"/>
      <c r="X93" s="13"/>
      <c r="Y93" s="13"/>
      <c r="Z93" s="13"/>
    </row>
    <row r="94" spans="1:26" ht="116.25" customHeight="1">
      <c r="A94" s="28"/>
      <c r="B94" s="26"/>
      <c r="C94" s="20"/>
      <c r="D94" s="20"/>
      <c r="E94" s="1" t="s">
        <v>47</v>
      </c>
      <c r="F94" s="7"/>
      <c r="G94" s="7">
        <v>0</v>
      </c>
      <c r="H94" s="7">
        <f>I94</f>
        <v>0</v>
      </c>
      <c r="I94" s="7">
        <v>0</v>
      </c>
      <c r="J94" s="7"/>
      <c r="K94" s="7"/>
      <c r="L94" s="7" t="e">
        <f>I94/H94*100</f>
        <v>#DIV/0!</v>
      </c>
      <c r="M94" s="27"/>
      <c r="N94" s="30"/>
      <c r="O94" s="13"/>
      <c r="P94" s="13"/>
      <c r="Q94" s="13"/>
      <c r="R94" s="13"/>
      <c r="S94" s="14"/>
      <c r="T94" s="13"/>
      <c r="U94" s="13"/>
      <c r="V94" s="13"/>
      <c r="W94" s="13"/>
      <c r="X94" s="13"/>
      <c r="Y94" s="13"/>
      <c r="Z94" s="13"/>
    </row>
    <row r="95" spans="1:26" ht="138.75" customHeight="1">
      <c r="A95" s="28"/>
      <c r="B95" s="26"/>
      <c r="C95" s="20"/>
      <c r="D95" s="20"/>
      <c r="E95" s="1" t="s">
        <v>44</v>
      </c>
      <c r="F95" s="7">
        <v>0</v>
      </c>
      <c r="G95" s="7"/>
      <c r="H95" s="7"/>
      <c r="I95" s="7"/>
      <c r="J95" s="7"/>
      <c r="K95" s="7"/>
      <c r="L95" s="7" t="e">
        <f>I95/H95*100</f>
        <v>#DIV/0!</v>
      </c>
      <c r="M95" s="27"/>
      <c r="N95" s="30"/>
      <c r="O95" s="13"/>
      <c r="P95" s="13"/>
      <c r="Q95" s="13"/>
      <c r="R95" s="13"/>
      <c r="S95" s="14"/>
      <c r="T95" s="13"/>
      <c r="U95" s="13"/>
      <c r="V95" s="13"/>
      <c r="W95" s="13"/>
      <c r="X95" s="13"/>
      <c r="Y95" s="13"/>
      <c r="Z95" s="13"/>
    </row>
    <row r="96" spans="1:26" ht="81" customHeight="1">
      <c r="A96" s="28">
        <v>15</v>
      </c>
      <c r="B96" s="26" t="s">
        <v>90</v>
      </c>
      <c r="C96" s="20" t="s">
        <v>89</v>
      </c>
      <c r="D96" s="20" t="s">
        <v>76</v>
      </c>
      <c r="E96" s="1" t="s">
        <v>41</v>
      </c>
      <c r="F96" s="7">
        <f>F97+F98+F99+F101</f>
        <v>180562.4</v>
      </c>
      <c r="G96" s="7">
        <f>G97+G98+G99+G101</f>
        <v>180562.30000000002</v>
      </c>
      <c r="H96" s="7">
        <f>H97+H98+H99+H101</f>
        <v>177651.59999999998</v>
      </c>
      <c r="I96" s="7">
        <f>I97+I98+I99+I101</f>
        <v>177651.59999999998</v>
      </c>
      <c r="J96" s="7">
        <f>I96/F96*100</f>
        <v>98.38792572540018</v>
      </c>
      <c r="K96" s="7">
        <f>I96/G96*100</f>
        <v>98.38798021513901</v>
      </c>
      <c r="L96" s="7">
        <f>I96/H96*100</f>
        <v>100</v>
      </c>
      <c r="M96" s="26" t="s">
        <v>115</v>
      </c>
      <c r="N96" s="26" t="s">
        <v>24</v>
      </c>
      <c r="O96" s="13">
        <f>P96+Q96+R96</f>
        <v>6</v>
      </c>
      <c r="P96" s="13">
        <v>6</v>
      </c>
      <c r="Q96" s="13"/>
      <c r="R96" s="13"/>
      <c r="S96" s="14">
        <f>(107.2+100+100+100+100+100)/6</f>
        <v>101.2</v>
      </c>
      <c r="T96" s="13"/>
      <c r="U96" s="13"/>
      <c r="V96" s="13"/>
      <c r="W96" s="13"/>
      <c r="X96" s="13"/>
      <c r="Y96" s="13"/>
      <c r="Z96" s="13"/>
    </row>
    <row r="97" spans="1:26" ht="63" customHeight="1">
      <c r="A97" s="28"/>
      <c r="B97" s="26"/>
      <c r="C97" s="20"/>
      <c r="D97" s="20"/>
      <c r="E97" s="1" t="s">
        <v>42</v>
      </c>
      <c r="F97" s="7"/>
      <c r="G97" s="7"/>
      <c r="H97" s="7"/>
      <c r="I97" s="7"/>
      <c r="J97" s="7"/>
      <c r="K97" s="7"/>
      <c r="L97" s="7"/>
      <c r="M97" s="27"/>
      <c r="N97" s="27"/>
      <c r="O97" s="13"/>
      <c r="P97" s="13"/>
      <c r="Q97" s="13"/>
      <c r="R97" s="13"/>
      <c r="S97" s="14"/>
      <c r="T97" s="13"/>
      <c r="U97" s="13"/>
      <c r="V97" s="13"/>
      <c r="W97" s="13"/>
      <c r="X97" s="13"/>
      <c r="Y97" s="13"/>
      <c r="Z97" s="13"/>
    </row>
    <row r="98" spans="1:26" ht="46.5">
      <c r="A98" s="28"/>
      <c r="B98" s="26"/>
      <c r="C98" s="20"/>
      <c r="D98" s="20"/>
      <c r="E98" s="1" t="s">
        <v>32</v>
      </c>
      <c r="F98" s="7">
        <v>39965.1</v>
      </c>
      <c r="G98" s="7">
        <v>39965.1</v>
      </c>
      <c r="H98" s="7">
        <v>39671.3</v>
      </c>
      <c r="I98" s="7">
        <v>39671.3</v>
      </c>
      <c r="J98" s="7">
        <f>I98/F98*100</f>
        <v>99.26485858911902</v>
      </c>
      <c r="K98" s="7">
        <f>I98/G98*100</f>
        <v>99.26485858911902</v>
      </c>
      <c r="L98" s="7">
        <f>I98/H98*100</f>
        <v>100</v>
      </c>
      <c r="M98" s="27"/>
      <c r="N98" s="27"/>
      <c r="O98" s="13"/>
      <c r="P98" s="13"/>
      <c r="Q98" s="13"/>
      <c r="R98" s="13"/>
      <c r="S98" s="14"/>
      <c r="T98" s="13"/>
      <c r="U98" s="13"/>
      <c r="V98" s="13"/>
      <c r="W98" s="13"/>
      <c r="X98" s="13"/>
      <c r="Y98" s="13"/>
      <c r="Z98" s="13"/>
    </row>
    <row r="99" spans="1:26" ht="91.5" customHeight="1">
      <c r="A99" s="28"/>
      <c r="B99" s="26"/>
      <c r="C99" s="20"/>
      <c r="D99" s="20"/>
      <c r="E99" s="1" t="s">
        <v>43</v>
      </c>
      <c r="F99" s="7">
        <v>140597.3</v>
      </c>
      <c r="G99" s="7">
        <v>140597.2</v>
      </c>
      <c r="H99" s="7">
        <f>I99</f>
        <v>137980.3</v>
      </c>
      <c r="I99" s="7">
        <v>137980.3</v>
      </c>
      <c r="J99" s="7">
        <f>I99/F99*100</f>
        <v>98.13865557873444</v>
      </c>
      <c r="K99" s="7">
        <f>I99/G99*100</f>
        <v>98.13872538002177</v>
      </c>
      <c r="L99" s="7">
        <f>I99/H99*100</f>
        <v>100</v>
      </c>
      <c r="M99" s="27"/>
      <c r="N99" s="27"/>
      <c r="O99" s="13"/>
      <c r="P99" s="13"/>
      <c r="Q99" s="13"/>
      <c r="R99" s="13"/>
      <c r="S99" s="14"/>
      <c r="T99" s="13"/>
      <c r="U99" s="13"/>
      <c r="V99" s="13"/>
      <c r="W99" s="13"/>
      <c r="X99" s="13"/>
      <c r="Y99" s="13"/>
      <c r="Z99" s="13"/>
    </row>
    <row r="100" spans="1:26" ht="62.25">
      <c r="A100" s="28"/>
      <c r="B100" s="26"/>
      <c r="C100" s="20"/>
      <c r="D100" s="20"/>
      <c r="E100" s="1" t="s">
        <v>47</v>
      </c>
      <c r="F100" s="7"/>
      <c r="G100" s="7">
        <v>0</v>
      </c>
      <c r="H100" s="7">
        <f>I100</f>
        <v>0</v>
      </c>
      <c r="I100" s="7">
        <v>0</v>
      </c>
      <c r="J100" s="7"/>
      <c r="K100" s="7"/>
      <c r="L100" s="7" t="e">
        <f>I100/H100*100</f>
        <v>#DIV/0!</v>
      </c>
      <c r="M100" s="27"/>
      <c r="N100" s="27"/>
      <c r="O100" s="13"/>
      <c r="P100" s="13"/>
      <c r="Q100" s="13"/>
      <c r="R100" s="13"/>
      <c r="S100" s="14"/>
      <c r="T100" s="13"/>
      <c r="U100" s="13"/>
      <c r="V100" s="13"/>
      <c r="W100" s="13"/>
      <c r="X100" s="13"/>
      <c r="Y100" s="13"/>
      <c r="Z100" s="13"/>
    </row>
    <row r="101" spans="1:26" ht="30.75">
      <c r="A101" s="28"/>
      <c r="B101" s="26"/>
      <c r="C101" s="20"/>
      <c r="D101" s="20"/>
      <c r="E101" s="1" t="s">
        <v>44</v>
      </c>
      <c r="F101" s="7">
        <v>0</v>
      </c>
      <c r="G101" s="7"/>
      <c r="H101" s="7"/>
      <c r="I101" s="7"/>
      <c r="J101" s="7"/>
      <c r="K101" s="7"/>
      <c r="L101" s="7" t="e">
        <f>I101/H101*100</f>
        <v>#DIV/0!</v>
      </c>
      <c r="M101" s="27"/>
      <c r="N101" s="27"/>
      <c r="O101" s="13"/>
      <c r="P101" s="13"/>
      <c r="Q101" s="13"/>
      <c r="R101" s="13"/>
      <c r="S101" s="14"/>
      <c r="T101" s="13"/>
      <c r="U101" s="13"/>
      <c r="V101" s="13"/>
      <c r="W101" s="13"/>
      <c r="X101" s="13"/>
      <c r="Y101" s="13"/>
      <c r="Z101" s="13"/>
    </row>
    <row r="102" spans="1:26" ht="75.75" customHeight="1">
      <c r="A102" s="28">
        <v>16</v>
      </c>
      <c r="B102" s="26" t="s">
        <v>92</v>
      </c>
      <c r="C102" s="20" t="s">
        <v>91</v>
      </c>
      <c r="D102" s="20" t="s">
        <v>95</v>
      </c>
      <c r="E102" s="1" t="s">
        <v>41</v>
      </c>
      <c r="F102" s="7">
        <f>F103+F104+F105+F107</f>
        <v>1751</v>
      </c>
      <c r="G102" s="7">
        <f>G103+G104+G105+G107</f>
        <v>1751</v>
      </c>
      <c r="H102" s="7">
        <f>H103+H104+H105+H107</f>
        <v>1236.6</v>
      </c>
      <c r="I102" s="7">
        <f>I103+I104+I105+I107</f>
        <v>1236.6</v>
      </c>
      <c r="J102" s="7">
        <f>I102/F102*100</f>
        <v>70.62250142775557</v>
      </c>
      <c r="K102" s="7">
        <f>I102/G102*100</f>
        <v>70.62250142775557</v>
      </c>
      <c r="L102" s="7">
        <f>I102/H102*100</f>
        <v>100</v>
      </c>
      <c r="M102" s="26" t="s">
        <v>116</v>
      </c>
      <c r="N102" s="26" t="s">
        <v>26</v>
      </c>
      <c r="O102" s="13">
        <f>P102+Q102+R102</f>
        <v>6</v>
      </c>
      <c r="P102" s="13">
        <v>5</v>
      </c>
      <c r="Q102" s="13">
        <v>1</v>
      </c>
      <c r="R102" s="13"/>
      <c r="S102" s="14">
        <f>(115.3+105.7+101+100+100+84.5)/6</f>
        <v>101.08333333333333</v>
      </c>
      <c r="T102" s="13"/>
      <c r="U102" s="13"/>
      <c r="V102" s="13"/>
      <c r="W102" s="13"/>
      <c r="X102" s="13"/>
      <c r="Y102" s="13"/>
      <c r="Z102" s="13"/>
    </row>
    <row r="103" spans="1:26" ht="66.75" customHeight="1">
      <c r="A103" s="28"/>
      <c r="B103" s="26"/>
      <c r="C103" s="20"/>
      <c r="D103" s="20"/>
      <c r="E103" s="1" t="s">
        <v>42</v>
      </c>
      <c r="F103" s="7"/>
      <c r="G103" s="7"/>
      <c r="H103" s="7"/>
      <c r="I103" s="7"/>
      <c r="J103" s="7"/>
      <c r="K103" s="7"/>
      <c r="L103" s="7"/>
      <c r="M103" s="27"/>
      <c r="N103" s="27"/>
      <c r="O103" s="13"/>
      <c r="P103" s="13"/>
      <c r="Q103" s="13"/>
      <c r="R103" s="13"/>
      <c r="S103" s="14"/>
      <c r="T103" s="13"/>
      <c r="U103" s="13"/>
      <c r="V103" s="13"/>
      <c r="W103" s="13"/>
      <c r="X103" s="13"/>
      <c r="Y103" s="13"/>
      <c r="Z103" s="13"/>
    </row>
    <row r="104" spans="1:26" ht="96.75" customHeight="1">
      <c r="A104" s="28"/>
      <c r="B104" s="26"/>
      <c r="C104" s="20"/>
      <c r="D104" s="20"/>
      <c r="E104" s="1" t="s">
        <v>32</v>
      </c>
      <c r="F104" s="7">
        <v>0</v>
      </c>
      <c r="G104" s="7">
        <v>0</v>
      </c>
      <c r="H104" s="7">
        <v>0</v>
      </c>
      <c r="I104" s="7">
        <v>0</v>
      </c>
      <c r="J104" s="7"/>
      <c r="K104" s="7"/>
      <c r="L104" s="7" t="e">
        <f>I104/H104*100</f>
        <v>#DIV/0!</v>
      </c>
      <c r="M104" s="27"/>
      <c r="N104" s="27"/>
      <c r="O104" s="13"/>
      <c r="P104" s="13"/>
      <c r="Q104" s="13"/>
      <c r="R104" s="13"/>
      <c r="S104" s="14"/>
      <c r="T104" s="13"/>
      <c r="U104" s="13"/>
      <c r="V104" s="13"/>
      <c r="W104" s="13"/>
      <c r="X104" s="13"/>
      <c r="Y104" s="13"/>
      <c r="Z104" s="13"/>
    </row>
    <row r="105" spans="1:26" ht="65.25" customHeight="1">
      <c r="A105" s="28"/>
      <c r="B105" s="26"/>
      <c r="C105" s="20"/>
      <c r="D105" s="20"/>
      <c r="E105" s="1" t="s">
        <v>43</v>
      </c>
      <c r="F105" s="7">
        <v>1751</v>
      </c>
      <c r="G105" s="7">
        <v>1751</v>
      </c>
      <c r="H105" s="7">
        <f>I105</f>
        <v>1236.6</v>
      </c>
      <c r="I105" s="7">
        <v>1236.6</v>
      </c>
      <c r="J105" s="7">
        <f>I105/F105*100</f>
        <v>70.62250142775557</v>
      </c>
      <c r="K105" s="7">
        <f>I105/G105*100</f>
        <v>70.62250142775557</v>
      </c>
      <c r="L105" s="7">
        <f>I105/H105*100</f>
        <v>100</v>
      </c>
      <c r="M105" s="27"/>
      <c r="N105" s="27"/>
      <c r="O105" s="13"/>
      <c r="P105" s="13"/>
      <c r="Q105" s="13"/>
      <c r="R105" s="13"/>
      <c r="S105" s="14"/>
      <c r="T105" s="13"/>
      <c r="U105" s="13"/>
      <c r="V105" s="13"/>
      <c r="W105" s="13"/>
      <c r="X105" s="13"/>
      <c r="Y105" s="13"/>
      <c r="Z105" s="13"/>
    </row>
    <row r="106" spans="1:26" ht="117" customHeight="1">
      <c r="A106" s="28"/>
      <c r="B106" s="26"/>
      <c r="C106" s="20"/>
      <c r="D106" s="20"/>
      <c r="E106" s="1" t="s">
        <v>47</v>
      </c>
      <c r="F106" s="7"/>
      <c r="G106" s="7">
        <v>0</v>
      </c>
      <c r="H106" s="7">
        <f>I106</f>
        <v>0</v>
      </c>
      <c r="I106" s="7">
        <v>0</v>
      </c>
      <c r="J106" s="7"/>
      <c r="K106" s="7"/>
      <c r="L106" s="7" t="e">
        <f>I106/H106*100</f>
        <v>#DIV/0!</v>
      </c>
      <c r="M106" s="27"/>
      <c r="N106" s="27"/>
      <c r="O106" s="13"/>
      <c r="P106" s="13"/>
      <c r="Q106" s="13"/>
      <c r="R106" s="13"/>
      <c r="S106" s="14"/>
      <c r="T106" s="13"/>
      <c r="U106" s="13"/>
      <c r="V106" s="13"/>
      <c r="W106" s="13"/>
      <c r="X106" s="13"/>
      <c r="Y106" s="13"/>
      <c r="Z106" s="13"/>
    </row>
    <row r="107" spans="1:26" ht="114" customHeight="1">
      <c r="A107" s="28"/>
      <c r="B107" s="26"/>
      <c r="C107" s="20"/>
      <c r="D107" s="20"/>
      <c r="E107" s="1" t="s">
        <v>44</v>
      </c>
      <c r="F107" s="7">
        <v>0</v>
      </c>
      <c r="G107" s="7"/>
      <c r="H107" s="7"/>
      <c r="I107" s="7"/>
      <c r="J107" s="7"/>
      <c r="K107" s="7"/>
      <c r="L107" s="7" t="e">
        <f>I107/H107*100</f>
        <v>#DIV/0!</v>
      </c>
      <c r="M107" s="27"/>
      <c r="N107" s="27"/>
      <c r="O107" s="13"/>
      <c r="P107" s="13"/>
      <c r="Q107" s="13"/>
      <c r="R107" s="13"/>
      <c r="S107" s="14"/>
      <c r="T107" s="13"/>
      <c r="U107" s="13"/>
      <c r="V107" s="13"/>
      <c r="W107" s="13"/>
      <c r="X107" s="13"/>
      <c r="Y107" s="13"/>
      <c r="Z107" s="13"/>
    </row>
    <row r="108" spans="1:26" ht="87.75" customHeight="1">
      <c r="A108" s="28">
        <v>17</v>
      </c>
      <c r="B108" s="26" t="s">
        <v>96</v>
      </c>
      <c r="C108" s="20" t="s">
        <v>94</v>
      </c>
      <c r="D108" s="20" t="s">
        <v>97</v>
      </c>
      <c r="E108" s="1" t="s">
        <v>41</v>
      </c>
      <c r="F108" s="7">
        <f>F109+F110+F111+F113</f>
        <v>28993.8</v>
      </c>
      <c r="G108" s="7">
        <f>G109+G110+G111+G113</f>
        <v>28993.8</v>
      </c>
      <c r="H108" s="7">
        <f>H109+H110+H111+H113</f>
        <v>28819.1</v>
      </c>
      <c r="I108" s="7">
        <f>I109+I110+I111+I113</f>
        <v>28819.1</v>
      </c>
      <c r="J108" s="7">
        <f>I108/F108*100</f>
        <v>99.39745738744145</v>
      </c>
      <c r="K108" s="7">
        <f>I108/G108*100</f>
        <v>99.39745738744145</v>
      </c>
      <c r="L108" s="7">
        <f>I108/H108*100</f>
        <v>100</v>
      </c>
      <c r="M108" s="26" t="s">
        <v>28</v>
      </c>
      <c r="N108" s="26" t="s">
        <v>29</v>
      </c>
      <c r="O108" s="13">
        <f>P108+Q108+R108</f>
        <v>4</v>
      </c>
      <c r="P108" s="13">
        <v>4</v>
      </c>
      <c r="Q108" s="13"/>
      <c r="R108" s="13"/>
      <c r="S108" s="14">
        <v>100</v>
      </c>
      <c r="T108" s="13"/>
      <c r="U108" s="13"/>
      <c r="V108" s="13"/>
      <c r="W108" s="13"/>
      <c r="X108" s="13"/>
      <c r="Y108" s="13"/>
      <c r="Z108" s="13"/>
    </row>
    <row r="109" spans="1:26" ht="96" customHeight="1">
      <c r="A109" s="28"/>
      <c r="B109" s="26"/>
      <c r="C109" s="20"/>
      <c r="D109" s="20"/>
      <c r="E109" s="1" t="s">
        <v>42</v>
      </c>
      <c r="F109" s="7"/>
      <c r="G109" s="7"/>
      <c r="H109" s="7"/>
      <c r="I109" s="7"/>
      <c r="J109" s="7"/>
      <c r="K109" s="7"/>
      <c r="L109" s="7"/>
      <c r="M109" s="27"/>
      <c r="N109" s="27"/>
      <c r="O109" s="13"/>
      <c r="P109" s="13"/>
      <c r="Q109" s="13"/>
      <c r="R109" s="13"/>
      <c r="S109" s="14"/>
      <c r="T109" s="13"/>
      <c r="U109" s="13"/>
      <c r="V109" s="13"/>
      <c r="W109" s="13"/>
      <c r="X109" s="13"/>
      <c r="Y109" s="13"/>
      <c r="Z109" s="13"/>
    </row>
    <row r="110" spans="1:26" ht="77.25" customHeight="1">
      <c r="A110" s="28"/>
      <c r="B110" s="26"/>
      <c r="C110" s="20"/>
      <c r="D110" s="20"/>
      <c r="E110" s="1" t="s">
        <v>32</v>
      </c>
      <c r="F110" s="7">
        <v>0</v>
      </c>
      <c r="G110" s="7">
        <v>0</v>
      </c>
      <c r="H110" s="7">
        <v>0</v>
      </c>
      <c r="I110" s="7">
        <v>0</v>
      </c>
      <c r="J110" s="7"/>
      <c r="K110" s="7"/>
      <c r="L110" s="7" t="e">
        <f>I110/H110*100</f>
        <v>#DIV/0!</v>
      </c>
      <c r="M110" s="27"/>
      <c r="N110" s="27"/>
      <c r="O110" s="13"/>
      <c r="P110" s="13"/>
      <c r="Q110" s="13"/>
      <c r="R110" s="13"/>
      <c r="S110" s="14"/>
      <c r="T110" s="13"/>
      <c r="U110" s="13"/>
      <c r="V110" s="13"/>
      <c r="W110" s="13"/>
      <c r="X110" s="13"/>
      <c r="Y110" s="13"/>
      <c r="Z110" s="13"/>
    </row>
    <row r="111" spans="1:26" ht="70.5" customHeight="1">
      <c r="A111" s="28"/>
      <c r="B111" s="26"/>
      <c r="C111" s="20"/>
      <c r="D111" s="20"/>
      <c r="E111" s="1" t="s">
        <v>43</v>
      </c>
      <c r="F111" s="7">
        <v>28993.8</v>
      </c>
      <c r="G111" s="7">
        <v>28993.8</v>
      </c>
      <c r="H111" s="7">
        <f>I111</f>
        <v>28819.1</v>
      </c>
      <c r="I111" s="7">
        <v>28819.1</v>
      </c>
      <c r="J111" s="7">
        <f>I111/F111*100</f>
        <v>99.39745738744145</v>
      </c>
      <c r="K111" s="7">
        <f>I111/G111*100</f>
        <v>99.39745738744145</v>
      </c>
      <c r="L111" s="7">
        <f>I111/H111*100</f>
        <v>100</v>
      </c>
      <c r="M111" s="27"/>
      <c r="N111" s="27"/>
      <c r="O111" s="13"/>
      <c r="P111" s="13"/>
      <c r="Q111" s="13"/>
      <c r="R111" s="13"/>
      <c r="S111" s="14"/>
      <c r="T111" s="13"/>
      <c r="U111" s="13"/>
      <c r="V111" s="13"/>
      <c r="W111" s="13"/>
      <c r="X111" s="13"/>
      <c r="Y111" s="13"/>
      <c r="Z111" s="13"/>
    </row>
    <row r="112" spans="1:26" ht="82.5" customHeight="1">
      <c r="A112" s="28"/>
      <c r="B112" s="26"/>
      <c r="C112" s="20"/>
      <c r="D112" s="20"/>
      <c r="E112" s="1" t="s">
        <v>47</v>
      </c>
      <c r="F112" s="7"/>
      <c r="G112" s="7">
        <v>0</v>
      </c>
      <c r="H112" s="7">
        <f>I112</f>
        <v>0</v>
      </c>
      <c r="I112" s="7">
        <v>0</v>
      </c>
      <c r="J112" s="7"/>
      <c r="K112" s="7"/>
      <c r="L112" s="7" t="e">
        <f>I112/H112*100</f>
        <v>#DIV/0!</v>
      </c>
      <c r="M112" s="27"/>
      <c r="N112" s="27"/>
      <c r="O112" s="13"/>
      <c r="P112" s="13"/>
      <c r="Q112" s="13"/>
      <c r="R112" s="13"/>
      <c r="S112" s="14"/>
      <c r="T112" s="13"/>
      <c r="U112" s="13"/>
      <c r="V112" s="13"/>
      <c r="W112" s="13"/>
      <c r="X112" s="13"/>
      <c r="Y112" s="13"/>
      <c r="Z112" s="13"/>
    </row>
    <row r="113" spans="1:26" ht="117.75" customHeight="1">
      <c r="A113" s="28"/>
      <c r="B113" s="26"/>
      <c r="C113" s="20"/>
      <c r="D113" s="20"/>
      <c r="E113" s="1" t="s">
        <v>44</v>
      </c>
      <c r="F113" s="7">
        <v>0</v>
      </c>
      <c r="G113" s="7"/>
      <c r="H113" s="7"/>
      <c r="I113" s="7"/>
      <c r="J113" s="7"/>
      <c r="K113" s="7"/>
      <c r="L113" s="7" t="e">
        <f>I113/H113*100</f>
        <v>#DIV/0!</v>
      </c>
      <c r="M113" s="27"/>
      <c r="N113" s="27"/>
      <c r="O113" s="13"/>
      <c r="P113" s="13"/>
      <c r="Q113" s="13"/>
      <c r="R113" s="13"/>
      <c r="S113" s="14"/>
      <c r="T113" s="13"/>
      <c r="U113" s="13"/>
      <c r="V113" s="13"/>
      <c r="W113" s="13"/>
      <c r="X113" s="13"/>
      <c r="Y113" s="13"/>
      <c r="Z113" s="13"/>
    </row>
    <row r="114" spans="1:26" ht="119.25" customHeight="1">
      <c r="A114" s="28">
        <v>18</v>
      </c>
      <c r="B114" s="26" t="s">
        <v>99</v>
      </c>
      <c r="C114" s="20" t="s">
        <v>98</v>
      </c>
      <c r="D114" s="20" t="s">
        <v>93</v>
      </c>
      <c r="E114" s="1" t="s">
        <v>41</v>
      </c>
      <c r="F114" s="7">
        <f>F115+F116+F117+F119</f>
        <v>68272.9</v>
      </c>
      <c r="G114" s="7">
        <f>G115+G116+G117+G119</f>
        <v>68272.9</v>
      </c>
      <c r="H114" s="7">
        <f>H115+H116+H117+H119</f>
        <v>65582.7</v>
      </c>
      <c r="I114" s="7">
        <f>I115+I116+I117+I119</f>
        <v>65582.7</v>
      </c>
      <c r="J114" s="7">
        <f>I114/F114*100</f>
        <v>96.05963713274228</v>
      </c>
      <c r="K114" s="7">
        <f>I114/G114*100</f>
        <v>96.05963713274228</v>
      </c>
      <c r="L114" s="7">
        <f>I114/H114*100</f>
        <v>100</v>
      </c>
      <c r="M114" s="29" t="s">
        <v>7</v>
      </c>
      <c r="N114" s="41" t="s">
        <v>25</v>
      </c>
      <c r="O114" s="13">
        <f>P114+Q114+R114</f>
        <v>17</v>
      </c>
      <c r="P114" s="13">
        <v>5</v>
      </c>
      <c r="Q114" s="13">
        <v>11</v>
      </c>
      <c r="R114" s="13">
        <v>1</v>
      </c>
      <c r="S114" s="14">
        <f>(75+100+86.3+73.9+0+94.6+93.9+79.4+98.1+99.8+99.8+100+100+50+100+60+100)/17</f>
        <v>82.98823529411764</v>
      </c>
      <c r="T114" s="13"/>
      <c r="U114" s="13"/>
      <c r="V114" s="13"/>
      <c r="W114" s="13"/>
      <c r="X114" s="13"/>
      <c r="Y114" s="13"/>
      <c r="Z114" s="13"/>
    </row>
    <row r="115" spans="1:26" ht="151.5" customHeight="1">
      <c r="A115" s="28"/>
      <c r="B115" s="26"/>
      <c r="C115" s="20"/>
      <c r="D115" s="20"/>
      <c r="E115" s="1" t="s">
        <v>42</v>
      </c>
      <c r="F115" s="7"/>
      <c r="G115" s="7"/>
      <c r="H115" s="7"/>
      <c r="I115" s="7"/>
      <c r="J115" s="7"/>
      <c r="K115" s="7"/>
      <c r="L115" s="7"/>
      <c r="M115" s="30"/>
      <c r="N115" s="42"/>
      <c r="O115" s="13"/>
      <c r="P115" s="13"/>
      <c r="Q115" s="13"/>
      <c r="R115" s="13"/>
      <c r="S115" s="14"/>
      <c r="T115" s="13"/>
      <c r="U115" s="13"/>
      <c r="V115" s="13"/>
      <c r="W115" s="13"/>
      <c r="X115" s="13"/>
      <c r="Y115" s="13"/>
      <c r="Z115" s="13"/>
    </row>
    <row r="116" spans="1:26" ht="119.25" customHeight="1">
      <c r="A116" s="28"/>
      <c r="B116" s="26"/>
      <c r="C116" s="20"/>
      <c r="D116" s="20"/>
      <c r="E116" s="1" t="s">
        <v>32</v>
      </c>
      <c r="F116" s="7">
        <v>21132.1</v>
      </c>
      <c r="G116" s="7">
        <v>21132.1</v>
      </c>
      <c r="H116" s="7">
        <v>21132.1</v>
      </c>
      <c r="I116" s="7">
        <v>21132.1</v>
      </c>
      <c r="J116" s="7">
        <f>I116/F116*100</f>
        <v>100</v>
      </c>
      <c r="K116" s="7">
        <f>I116/G116*100</f>
        <v>100</v>
      </c>
      <c r="L116" s="7">
        <f>I116/H116*100</f>
        <v>100</v>
      </c>
      <c r="M116" s="30"/>
      <c r="N116" s="42"/>
      <c r="O116" s="13"/>
      <c r="P116" s="13"/>
      <c r="Q116" s="13"/>
      <c r="R116" s="13"/>
      <c r="S116" s="14"/>
      <c r="T116" s="13"/>
      <c r="U116" s="13"/>
      <c r="V116" s="13"/>
      <c r="W116" s="13"/>
      <c r="X116" s="13"/>
      <c r="Y116" s="13"/>
      <c r="Z116" s="13"/>
    </row>
    <row r="117" spans="1:26" ht="177.75" customHeight="1">
      <c r="A117" s="28"/>
      <c r="B117" s="26"/>
      <c r="C117" s="20"/>
      <c r="D117" s="20"/>
      <c r="E117" s="1" t="s">
        <v>43</v>
      </c>
      <c r="F117" s="7">
        <v>47140.8</v>
      </c>
      <c r="G117" s="7">
        <v>47140.8</v>
      </c>
      <c r="H117" s="7">
        <f>I117</f>
        <v>44450.6</v>
      </c>
      <c r="I117" s="7">
        <v>44450.6</v>
      </c>
      <c r="J117" s="7">
        <f>I117/F117*100</f>
        <v>94.29326613040084</v>
      </c>
      <c r="K117" s="7">
        <f>I117/G117*100</f>
        <v>94.29326613040084</v>
      </c>
      <c r="L117" s="7">
        <f>I117/H117*100</f>
        <v>100</v>
      </c>
      <c r="M117" s="30"/>
      <c r="N117" s="42"/>
      <c r="O117" s="13"/>
      <c r="P117" s="13"/>
      <c r="Q117" s="13"/>
      <c r="R117" s="13"/>
      <c r="S117" s="14"/>
      <c r="T117" s="13"/>
      <c r="U117" s="13"/>
      <c r="V117" s="13"/>
      <c r="W117" s="13"/>
      <c r="X117" s="13"/>
      <c r="Y117" s="13"/>
      <c r="Z117" s="13"/>
    </row>
    <row r="118" spans="1:26" ht="171" customHeight="1">
      <c r="A118" s="28"/>
      <c r="B118" s="26"/>
      <c r="C118" s="20"/>
      <c r="D118" s="20"/>
      <c r="E118" s="1" t="s">
        <v>47</v>
      </c>
      <c r="F118" s="7"/>
      <c r="G118" s="7">
        <v>0</v>
      </c>
      <c r="H118" s="7">
        <f>I118</f>
        <v>0</v>
      </c>
      <c r="I118" s="7">
        <v>0</v>
      </c>
      <c r="J118" s="7"/>
      <c r="K118" s="7"/>
      <c r="L118" s="7" t="e">
        <f>I118/H118*100</f>
        <v>#DIV/0!</v>
      </c>
      <c r="M118" s="30"/>
      <c r="N118" s="42"/>
      <c r="O118" s="13"/>
      <c r="P118" s="13"/>
      <c r="Q118" s="13"/>
      <c r="R118" s="13"/>
      <c r="S118" s="14"/>
      <c r="T118" s="13"/>
      <c r="U118" s="13"/>
      <c r="V118" s="13"/>
      <c r="W118" s="13"/>
      <c r="X118" s="13"/>
      <c r="Y118" s="13"/>
      <c r="Z118" s="13"/>
    </row>
    <row r="119" spans="1:26" ht="171" customHeight="1">
      <c r="A119" s="28"/>
      <c r="B119" s="26"/>
      <c r="C119" s="20"/>
      <c r="D119" s="20"/>
      <c r="E119" s="1" t="s">
        <v>44</v>
      </c>
      <c r="F119" s="7">
        <v>0</v>
      </c>
      <c r="G119" s="7"/>
      <c r="H119" s="7"/>
      <c r="I119" s="7"/>
      <c r="J119" s="7"/>
      <c r="K119" s="7"/>
      <c r="L119" s="7" t="e">
        <f>I119/H119*100</f>
        <v>#DIV/0!</v>
      </c>
      <c r="M119" s="30"/>
      <c r="N119" s="42"/>
      <c r="O119" s="13"/>
      <c r="P119" s="13"/>
      <c r="Q119" s="13"/>
      <c r="R119" s="13"/>
      <c r="S119" s="14"/>
      <c r="T119" s="13"/>
      <c r="U119" s="13"/>
      <c r="V119" s="13"/>
      <c r="W119" s="13"/>
      <c r="X119" s="13"/>
      <c r="Y119" s="13"/>
      <c r="Z119" s="13"/>
    </row>
    <row r="120" spans="1:26" ht="72" customHeight="1">
      <c r="A120" s="31">
        <v>19</v>
      </c>
      <c r="B120" s="21" t="s">
        <v>101</v>
      </c>
      <c r="C120" s="21" t="s">
        <v>100</v>
      </c>
      <c r="D120" s="21" t="s">
        <v>97</v>
      </c>
      <c r="E120" s="1" t="s">
        <v>41</v>
      </c>
      <c r="F120" s="7">
        <f>F121+F122+F123+F125</f>
        <v>296383.6</v>
      </c>
      <c r="G120" s="7">
        <f>G121+G122+G123+G125</f>
        <v>296383.6</v>
      </c>
      <c r="H120" s="7">
        <f>H121+H122+H123+H125</f>
        <v>292401</v>
      </c>
      <c r="I120" s="7">
        <f>I121+I122+I123+I125</f>
        <v>292401</v>
      </c>
      <c r="J120" s="7">
        <f>I120/F120*100</f>
        <v>98.65626843050696</v>
      </c>
      <c r="K120" s="7">
        <f>I120/G120*100</f>
        <v>98.65626843050696</v>
      </c>
      <c r="L120" s="7">
        <f>I120/H120*100</f>
        <v>100</v>
      </c>
      <c r="M120" s="26" t="s">
        <v>127</v>
      </c>
      <c r="N120" s="39" t="s">
        <v>31</v>
      </c>
      <c r="O120" s="13">
        <f>P120+Q120+R120</f>
        <v>5</v>
      </c>
      <c r="P120" s="13">
        <v>3</v>
      </c>
      <c r="Q120" s="13">
        <v>2</v>
      </c>
      <c r="R120" s="13"/>
      <c r="S120" s="14">
        <f>(99+99+138.3+136.3+137.5)/5</f>
        <v>122.02000000000001</v>
      </c>
      <c r="T120" s="13"/>
      <c r="U120" s="13"/>
      <c r="V120" s="13"/>
      <c r="W120" s="13"/>
      <c r="X120" s="13"/>
      <c r="Y120" s="13"/>
      <c r="Z120" s="13"/>
    </row>
    <row r="121" spans="1:26" ht="75.75" customHeight="1">
      <c r="A121" s="32"/>
      <c r="B121" s="22"/>
      <c r="C121" s="22"/>
      <c r="D121" s="22"/>
      <c r="E121" s="1" t="s">
        <v>42</v>
      </c>
      <c r="F121" s="7"/>
      <c r="G121" s="7"/>
      <c r="H121" s="7"/>
      <c r="I121" s="7"/>
      <c r="J121" s="7"/>
      <c r="K121" s="7"/>
      <c r="L121" s="7"/>
      <c r="M121" s="26"/>
      <c r="N121" s="40"/>
      <c r="O121" s="13"/>
      <c r="P121" s="13"/>
      <c r="Q121" s="13"/>
      <c r="R121" s="13"/>
      <c r="S121" s="14"/>
      <c r="T121" s="13"/>
      <c r="U121" s="13"/>
      <c r="V121" s="13"/>
      <c r="W121" s="13"/>
      <c r="X121" s="13"/>
      <c r="Y121" s="13"/>
      <c r="Z121" s="13"/>
    </row>
    <row r="122" spans="1:26" ht="182.25" customHeight="1">
      <c r="A122" s="32"/>
      <c r="B122" s="22"/>
      <c r="C122" s="22"/>
      <c r="D122" s="22"/>
      <c r="E122" s="1" t="s">
        <v>32</v>
      </c>
      <c r="F122" s="7">
        <v>0</v>
      </c>
      <c r="G122" s="7">
        <v>0</v>
      </c>
      <c r="H122" s="7">
        <v>0</v>
      </c>
      <c r="I122" s="7">
        <v>0</v>
      </c>
      <c r="J122" s="7"/>
      <c r="K122" s="7"/>
      <c r="L122" s="7" t="e">
        <f>I122/H122*100</f>
        <v>#DIV/0!</v>
      </c>
      <c r="M122" s="26"/>
      <c r="N122" s="40"/>
      <c r="O122" s="13"/>
      <c r="P122" s="13"/>
      <c r="Q122" s="13"/>
      <c r="R122" s="13"/>
      <c r="S122" s="14"/>
      <c r="T122" s="13"/>
      <c r="U122" s="13"/>
      <c r="V122" s="13"/>
      <c r="W122" s="13"/>
      <c r="X122" s="13"/>
      <c r="Y122" s="13"/>
      <c r="Z122" s="13"/>
    </row>
    <row r="123" spans="1:26" ht="63" customHeight="1">
      <c r="A123" s="32"/>
      <c r="B123" s="22"/>
      <c r="C123" s="22"/>
      <c r="D123" s="22"/>
      <c r="E123" s="1" t="s">
        <v>43</v>
      </c>
      <c r="F123" s="7">
        <v>296383.6</v>
      </c>
      <c r="G123" s="7">
        <v>296383.6</v>
      </c>
      <c r="H123" s="7">
        <f>I123</f>
        <v>292401</v>
      </c>
      <c r="I123" s="7">
        <v>292401</v>
      </c>
      <c r="J123" s="7">
        <f>I123/F123*100</f>
        <v>98.65626843050696</v>
      </c>
      <c r="K123" s="7">
        <f>I123/G123*100</f>
        <v>98.65626843050696</v>
      </c>
      <c r="L123" s="7">
        <f>I123/H123*100</f>
        <v>100</v>
      </c>
      <c r="M123" s="26"/>
      <c r="N123" s="40"/>
      <c r="O123" s="13"/>
      <c r="P123" s="13"/>
      <c r="Q123" s="13"/>
      <c r="R123" s="13"/>
      <c r="S123" s="14"/>
      <c r="T123" s="13"/>
      <c r="U123" s="13"/>
      <c r="V123" s="13"/>
      <c r="W123" s="13"/>
      <c r="X123" s="13"/>
      <c r="Y123" s="13"/>
      <c r="Z123" s="13"/>
    </row>
    <row r="124" spans="1:26" ht="87" customHeight="1">
      <c r="A124" s="32"/>
      <c r="B124" s="22"/>
      <c r="C124" s="22"/>
      <c r="D124" s="22"/>
      <c r="E124" s="1" t="s">
        <v>47</v>
      </c>
      <c r="F124" s="7"/>
      <c r="G124" s="7">
        <v>0</v>
      </c>
      <c r="H124" s="7">
        <f>I124</f>
        <v>0</v>
      </c>
      <c r="I124" s="7">
        <v>0</v>
      </c>
      <c r="J124" s="7"/>
      <c r="K124" s="7"/>
      <c r="L124" s="7" t="e">
        <f>I124/H124*100</f>
        <v>#DIV/0!</v>
      </c>
      <c r="M124" s="26"/>
      <c r="N124" s="18"/>
      <c r="O124" s="13"/>
      <c r="P124" s="13"/>
      <c r="Q124" s="13"/>
      <c r="R124" s="13"/>
      <c r="S124" s="14"/>
      <c r="T124" s="13"/>
      <c r="U124" s="13"/>
      <c r="V124" s="13"/>
      <c r="W124" s="13"/>
      <c r="X124" s="13"/>
      <c r="Y124" s="13"/>
      <c r="Z124" s="13"/>
    </row>
    <row r="125" spans="1:26" ht="113.25" customHeight="1">
      <c r="A125" s="33"/>
      <c r="B125" s="23"/>
      <c r="C125" s="23"/>
      <c r="D125" s="23"/>
      <c r="E125" s="1" t="s">
        <v>44</v>
      </c>
      <c r="F125" s="7">
        <v>0</v>
      </c>
      <c r="G125" s="7"/>
      <c r="H125" s="7"/>
      <c r="I125" s="7"/>
      <c r="J125" s="7"/>
      <c r="K125" s="7"/>
      <c r="L125" s="7" t="e">
        <f>I125/H125*100</f>
        <v>#DIV/0!</v>
      </c>
      <c r="M125" s="26"/>
      <c r="N125" s="19"/>
      <c r="O125" s="13"/>
      <c r="P125" s="13"/>
      <c r="Q125" s="13"/>
      <c r="R125" s="13"/>
      <c r="S125" s="14"/>
      <c r="T125" s="13"/>
      <c r="U125" s="13"/>
      <c r="V125" s="13"/>
      <c r="W125" s="13"/>
      <c r="X125" s="13"/>
      <c r="Y125" s="13"/>
      <c r="Z125" s="13"/>
    </row>
    <row r="126" spans="1:26" ht="93" customHeight="1">
      <c r="A126" s="28">
        <v>20</v>
      </c>
      <c r="B126" s="26" t="s">
        <v>103</v>
      </c>
      <c r="C126" s="20" t="s">
        <v>102</v>
      </c>
      <c r="D126" s="20" t="s">
        <v>76</v>
      </c>
      <c r="E126" s="1" t="s">
        <v>41</v>
      </c>
      <c r="F126" s="7">
        <f>F127+F128+F129+F131</f>
        <v>88609.4</v>
      </c>
      <c r="G126" s="7">
        <f>G127+G128+G129+G131</f>
        <v>88609.4</v>
      </c>
      <c r="H126" s="7">
        <f>H127+H128+H129+H131</f>
        <v>83176.4</v>
      </c>
      <c r="I126" s="7">
        <f>I127+I128+I129+I131</f>
        <v>83176.4</v>
      </c>
      <c r="J126" s="7">
        <f>I126/F126*100</f>
        <v>93.86859633402325</v>
      </c>
      <c r="K126" s="7">
        <f>I126/G126*100</f>
        <v>93.86859633402325</v>
      </c>
      <c r="L126" s="7">
        <f>I126/H126*100</f>
        <v>100</v>
      </c>
      <c r="M126" s="26" t="s">
        <v>113</v>
      </c>
      <c r="N126" s="29" t="s">
        <v>114</v>
      </c>
      <c r="O126" s="13">
        <f>P126+Q126+R126</f>
        <v>13</v>
      </c>
      <c r="P126" s="13">
        <v>13</v>
      </c>
      <c r="Q126" s="13"/>
      <c r="R126" s="13"/>
      <c r="S126" s="14"/>
      <c r="T126" s="13"/>
      <c r="U126" s="13"/>
      <c r="V126" s="13"/>
      <c r="W126" s="13"/>
      <c r="X126" s="13"/>
      <c r="Y126" s="13"/>
      <c r="Z126" s="13"/>
    </row>
    <row r="127" spans="1:26" ht="107.25" customHeight="1">
      <c r="A127" s="28"/>
      <c r="B127" s="26"/>
      <c r="C127" s="20"/>
      <c r="D127" s="20"/>
      <c r="E127" s="1" t="s">
        <v>42</v>
      </c>
      <c r="F127" s="7"/>
      <c r="G127" s="7"/>
      <c r="H127" s="7"/>
      <c r="I127" s="7"/>
      <c r="J127" s="7"/>
      <c r="K127" s="7"/>
      <c r="L127" s="7"/>
      <c r="M127" s="27"/>
      <c r="N127" s="30"/>
      <c r="O127" s="13"/>
      <c r="P127" s="13"/>
      <c r="Q127" s="13"/>
      <c r="R127" s="13"/>
      <c r="S127" s="14"/>
      <c r="T127" s="13"/>
      <c r="U127" s="13"/>
      <c r="V127" s="13"/>
      <c r="W127" s="13"/>
      <c r="X127" s="13"/>
      <c r="Y127" s="13"/>
      <c r="Z127" s="13"/>
    </row>
    <row r="128" spans="1:26" ht="110.25" customHeight="1">
      <c r="A128" s="28"/>
      <c r="B128" s="26"/>
      <c r="C128" s="20"/>
      <c r="D128" s="20"/>
      <c r="E128" s="1" t="s">
        <v>32</v>
      </c>
      <c r="F128" s="7">
        <v>14464.7</v>
      </c>
      <c r="G128" s="7">
        <v>14464.7</v>
      </c>
      <c r="H128" s="7">
        <v>14464.7</v>
      </c>
      <c r="I128" s="7">
        <v>14464.7</v>
      </c>
      <c r="J128" s="7">
        <f>I128/F128*100</f>
        <v>100</v>
      </c>
      <c r="K128" s="7">
        <f>I128/G128*100</f>
        <v>100</v>
      </c>
      <c r="L128" s="7">
        <f>I128/H128*100</f>
        <v>100</v>
      </c>
      <c r="M128" s="27"/>
      <c r="N128" s="30"/>
      <c r="O128" s="13"/>
      <c r="P128" s="13"/>
      <c r="Q128" s="13"/>
      <c r="R128" s="13"/>
      <c r="S128" s="14"/>
      <c r="T128" s="13"/>
      <c r="U128" s="13"/>
      <c r="V128" s="13"/>
      <c r="W128" s="13"/>
      <c r="X128" s="13"/>
      <c r="Y128" s="13"/>
      <c r="Z128" s="13"/>
    </row>
    <row r="129" spans="1:26" ht="124.5" customHeight="1">
      <c r="A129" s="28"/>
      <c r="B129" s="26"/>
      <c r="C129" s="20"/>
      <c r="D129" s="20"/>
      <c r="E129" s="1" t="s">
        <v>43</v>
      </c>
      <c r="F129" s="7">
        <v>74144.7</v>
      </c>
      <c r="G129" s="7">
        <v>74144.7</v>
      </c>
      <c r="H129" s="7">
        <f>I129</f>
        <v>68711.7</v>
      </c>
      <c r="I129" s="7">
        <v>68711.7</v>
      </c>
      <c r="J129" s="7">
        <f>I129/F129*100</f>
        <v>92.67243646545201</v>
      </c>
      <c r="K129" s="7">
        <f>I129/G129*100</f>
        <v>92.67243646545201</v>
      </c>
      <c r="L129" s="7">
        <f>I129/H129*100</f>
        <v>100</v>
      </c>
      <c r="M129" s="27"/>
      <c r="N129" s="30"/>
      <c r="O129" s="13"/>
      <c r="P129" s="13"/>
      <c r="Q129" s="13"/>
      <c r="R129" s="13"/>
      <c r="S129" s="14"/>
      <c r="T129" s="13"/>
      <c r="U129" s="13"/>
      <c r="V129" s="13"/>
      <c r="W129" s="13"/>
      <c r="X129" s="13"/>
      <c r="Y129" s="13"/>
      <c r="Z129" s="13"/>
    </row>
    <row r="130" spans="1:26" ht="147.75" customHeight="1">
      <c r="A130" s="28"/>
      <c r="B130" s="26"/>
      <c r="C130" s="20"/>
      <c r="D130" s="20"/>
      <c r="E130" s="1" t="s">
        <v>47</v>
      </c>
      <c r="F130" s="7"/>
      <c r="G130" s="7">
        <v>0</v>
      </c>
      <c r="H130" s="7">
        <f>I130</f>
        <v>0</v>
      </c>
      <c r="I130" s="7">
        <v>0</v>
      </c>
      <c r="J130" s="7"/>
      <c r="K130" s="7"/>
      <c r="L130" s="7" t="e">
        <f>I130/H130*100</f>
        <v>#DIV/0!</v>
      </c>
      <c r="M130" s="27"/>
      <c r="N130" s="30"/>
      <c r="O130" s="13"/>
      <c r="P130" s="13"/>
      <c r="Q130" s="13"/>
      <c r="R130" s="13"/>
      <c r="S130" s="14"/>
      <c r="T130" s="13"/>
      <c r="U130" s="13"/>
      <c r="V130" s="13"/>
      <c r="W130" s="13"/>
      <c r="X130" s="13"/>
      <c r="Y130" s="13"/>
      <c r="Z130" s="13"/>
    </row>
    <row r="131" spans="1:26" ht="139.5" customHeight="1">
      <c r="A131" s="28"/>
      <c r="B131" s="26"/>
      <c r="C131" s="20"/>
      <c r="D131" s="20"/>
      <c r="E131" s="1" t="s">
        <v>44</v>
      </c>
      <c r="F131" s="7">
        <v>0</v>
      </c>
      <c r="G131" s="7"/>
      <c r="H131" s="7"/>
      <c r="I131" s="7"/>
      <c r="J131" s="7"/>
      <c r="K131" s="7"/>
      <c r="L131" s="7" t="e">
        <f>I131/H131*100</f>
        <v>#DIV/0!</v>
      </c>
      <c r="M131" s="27"/>
      <c r="N131" s="30"/>
      <c r="O131" s="13"/>
      <c r="P131" s="13"/>
      <c r="Q131" s="13"/>
      <c r="R131" s="13"/>
      <c r="S131" s="14"/>
      <c r="T131" s="13"/>
      <c r="U131" s="13"/>
      <c r="V131" s="13"/>
      <c r="W131" s="13"/>
      <c r="X131" s="13"/>
      <c r="Y131" s="13"/>
      <c r="Z131" s="13"/>
    </row>
    <row r="132" spans="1:26" ht="15">
      <c r="A132" s="11"/>
      <c r="B132" s="15"/>
      <c r="C132" s="11"/>
      <c r="D132" s="11"/>
      <c r="E132" s="15"/>
      <c r="F132" s="8"/>
      <c r="G132" s="8"/>
      <c r="H132" s="8"/>
      <c r="I132" s="8"/>
      <c r="J132" s="8"/>
      <c r="K132" s="8"/>
      <c r="L132" s="8"/>
      <c r="M132" s="15"/>
      <c r="N132" s="15"/>
      <c r="O132" s="13"/>
      <c r="P132" s="13"/>
      <c r="Q132" s="13"/>
      <c r="R132" s="13"/>
      <c r="S132" s="14"/>
      <c r="T132" s="13"/>
      <c r="U132" s="13"/>
      <c r="V132" s="13"/>
      <c r="W132" s="13"/>
      <c r="X132" s="13"/>
      <c r="Y132" s="13"/>
      <c r="Z132" s="13"/>
    </row>
    <row r="133" spans="1:26" ht="15">
      <c r="A133" s="11"/>
      <c r="B133" s="15"/>
      <c r="C133" s="11"/>
      <c r="D133" s="11"/>
      <c r="E133" s="15"/>
      <c r="F133" s="8"/>
      <c r="G133" s="8"/>
      <c r="H133" s="8"/>
      <c r="I133" s="8"/>
      <c r="J133" s="8"/>
      <c r="K133" s="8"/>
      <c r="L133" s="8"/>
      <c r="M133" s="15"/>
      <c r="N133" s="15"/>
      <c r="O133" s="13"/>
      <c r="P133" s="13"/>
      <c r="Q133" s="13"/>
      <c r="R133" s="13"/>
      <c r="S133" s="14"/>
      <c r="T133" s="13"/>
      <c r="U133" s="13"/>
      <c r="V133" s="13"/>
      <c r="W133" s="13"/>
      <c r="X133" s="13"/>
      <c r="Y133" s="13"/>
      <c r="Z133" s="13"/>
    </row>
    <row r="134" spans="1:26" ht="15">
      <c r="A134" s="11"/>
      <c r="B134" s="15"/>
      <c r="C134" s="11"/>
      <c r="D134" s="11"/>
      <c r="E134" s="15"/>
      <c r="F134" s="8"/>
      <c r="G134" s="8"/>
      <c r="H134" s="8"/>
      <c r="I134" s="8"/>
      <c r="J134" s="8"/>
      <c r="K134" s="8"/>
      <c r="L134" s="8"/>
      <c r="M134" s="15"/>
      <c r="N134" s="15"/>
      <c r="O134" s="13"/>
      <c r="P134" s="13"/>
      <c r="Q134" s="13"/>
      <c r="R134" s="13"/>
      <c r="S134" s="14"/>
      <c r="T134" s="13"/>
      <c r="U134" s="13"/>
      <c r="V134" s="13"/>
      <c r="W134" s="13"/>
      <c r="X134" s="13"/>
      <c r="Y134" s="13"/>
      <c r="Z134" s="13"/>
    </row>
    <row r="135" spans="1:26" ht="15">
      <c r="A135" s="11"/>
      <c r="B135" s="15"/>
      <c r="C135" s="11"/>
      <c r="D135" s="11"/>
      <c r="E135" s="15"/>
      <c r="F135" s="8"/>
      <c r="G135" s="8"/>
      <c r="H135" s="8"/>
      <c r="I135" s="8"/>
      <c r="J135" s="8"/>
      <c r="K135" s="8"/>
      <c r="L135" s="8"/>
      <c r="M135" s="15"/>
      <c r="N135" s="15"/>
      <c r="O135" s="13"/>
      <c r="P135" s="13"/>
      <c r="Q135" s="13"/>
      <c r="R135" s="13"/>
      <c r="S135" s="14"/>
      <c r="T135" s="13"/>
      <c r="U135" s="13"/>
      <c r="V135" s="13"/>
      <c r="W135" s="13"/>
      <c r="X135" s="13"/>
      <c r="Y135" s="13"/>
      <c r="Z135" s="13"/>
    </row>
    <row r="136" spans="1:26" ht="15">
      <c r="A136" s="11"/>
      <c r="B136" s="15"/>
      <c r="C136" s="11"/>
      <c r="D136" s="11"/>
      <c r="E136" s="15"/>
      <c r="F136" s="8"/>
      <c r="G136" s="8"/>
      <c r="H136" s="8"/>
      <c r="I136" s="8"/>
      <c r="J136" s="8"/>
      <c r="K136" s="8"/>
      <c r="L136" s="8"/>
      <c r="M136" s="15"/>
      <c r="N136" s="15"/>
      <c r="O136" s="13"/>
      <c r="P136" s="13"/>
      <c r="Q136" s="13"/>
      <c r="R136" s="13"/>
      <c r="S136" s="14"/>
      <c r="T136" s="13"/>
      <c r="U136" s="13"/>
      <c r="V136" s="13"/>
      <c r="W136" s="13"/>
      <c r="X136" s="13"/>
      <c r="Y136" s="13"/>
      <c r="Z136" s="13"/>
    </row>
    <row r="137" spans="1:26" ht="15">
      <c r="A137" s="11"/>
      <c r="B137" s="15"/>
      <c r="C137" s="11"/>
      <c r="D137" s="11"/>
      <c r="E137" s="15"/>
      <c r="F137" s="8"/>
      <c r="G137" s="8"/>
      <c r="H137" s="8"/>
      <c r="I137" s="8"/>
      <c r="J137" s="8"/>
      <c r="K137" s="8"/>
      <c r="L137" s="8"/>
      <c r="M137" s="15"/>
      <c r="N137" s="15"/>
      <c r="O137" s="13"/>
      <c r="P137" s="13"/>
      <c r="Q137" s="13"/>
      <c r="R137" s="13"/>
      <c r="S137" s="14"/>
      <c r="T137" s="13"/>
      <c r="U137" s="13"/>
      <c r="V137" s="13"/>
      <c r="W137" s="13"/>
      <c r="X137" s="13"/>
      <c r="Y137" s="13"/>
      <c r="Z137" s="13"/>
    </row>
    <row r="138" spans="1:26" ht="15">
      <c r="A138" s="11"/>
      <c r="B138" s="15"/>
      <c r="C138" s="11"/>
      <c r="D138" s="11"/>
      <c r="E138" s="15"/>
      <c r="F138" s="8"/>
      <c r="G138" s="8"/>
      <c r="H138" s="8"/>
      <c r="I138" s="8"/>
      <c r="J138" s="8"/>
      <c r="K138" s="8"/>
      <c r="L138" s="8"/>
      <c r="M138" s="15"/>
      <c r="N138" s="15"/>
      <c r="O138" s="13"/>
      <c r="P138" s="13"/>
      <c r="Q138" s="13"/>
      <c r="R138" s="13"/>
      <c r="S138" s="14"/>
      <c r="T138" s="13"/>
      <c r="U138" s="13"/>
      <c r="V138" s="13"/>
      <c r="W138" s="13"/>
      <c r="X138" s="13"/>
      <c r="Y138" s="13"/>
      <c r="Z138" s="13"/>
    </row>
    <row r="139" spans="1:26" ht="15">
      <c r="A139" s="11"/>
      <c r="B139" s="15"/>
      <c r="C139" s="11"/>
      <c r="D139" s="11"/>
      <c r="E139" s="15"/>
      <c r="F139" s="8"/>
      <c r="G139" s="8"/>
      <c r="H139" s="8"/>
      <c r="I139" s="8"/>
      <c r="J139" s="8"/>
      <c r="K139" s="8"/>
      <c r="L139" s="8"/>
      <c r="M139" s="15"/>
      <c r="N139" s="15"/>
      <c r="O139" s="13"/>
      <c r="P139" s="13"/>
      <c r="Q139" s="13"/>
      <c r="R139" s="13"/>
      <c r="S139" s="14"/>
      <c r="T139" s="13"/>
      <c r="U139" s="13"/>
      <c r="V139" s="13"/>
      <c r="W139" s="13"/>
      <c r="X139" s="13"/>
      <c r="Y139" s="13"/>
      <c r="Z139" s="13"/>
    </row>
    <row r="140" spans="1:26" ht="15">
      <c r="A140" s="11"/>
      <c r="B140" s="15"/>
      <c r="C140" s="11"/>
      <c r="D140" s="11"/>
      <c r="E140" s="15"/>
      <c r="F140" s="8"/>
      <c r="G140" s="8"/>
      <c r="H140" s="8"/>
      <c r="I140" s="8"/>
      <c r="J140" s="8"/>
      <c r="K140" s="8"/>
      <c r="L140" s="8"/>
      <c r="M140" s="15"/>
      <c r="N140" s="15"/>
      <c r="O140" s="13"/>
      <c r="P140" s="13"/>
      <c r="Q140" s="13"/>
      <c r="R140" s="13"/>
      <c r="S140" s="14"/>
      <c r="T140" s="13"/>
      <c r="U140" s="13"/>
      <c r="V140" s="13"/>
      <c r="W140" s="13"/>
      <c r="X140" s="13"/>
      <c r="Y140" s="13"/>
      <c r="Z140" s="13"/>
    </row>
    <row r="141" spans="1:26" ht="15">
      <c r="A141" s="11"/>
      <c r="B141" s="15"/>
      <c r="C141" s="11"/>
      <c r="D141" s="11"/>
      <c r="E141" s="15"/>
      <c r="F141" s="8"/>
      <c r="G141" s="8"/>
      <c r="H141" s="8"/>
      <c r="I141" s="8"/>
      <c r="J141" s="8"/>
      <c r="K141" s="8"/>
      <c r="L141" s="8"/>
      <c r="M141" s="15"/>
      <c r="N141" s="15"/>
      <c r="O141" s="13"/>
      <c r="P141" s="13"/>
      <c r="Q141" s="13"/>
      <c r="R141" s="13"/>
      <c r="S141" s="14"/>
      <c r="T141" s="13"/>
      <c r="U141" s="13"/>
      <c r="V141" s="13"/>
      <c r="W141" s="13"/>
      <c r="X141" s="13"/>
      <c r="Y141" s="13"/>
      <c r="Z141" s="13"/>
    </row>
    <row r="142" spans="1:26" ht="15">
      <c r="A142" s="11"/>
      <c r="B142" s="15"/>
      <c r="C142" s="11"/>
      <c r="D142" s="11"/>
      <c r="E142" s="15"/>
      <c r="F142" s="8"/>
      <c r="G142" s="8"/>
      <c r="H142" s="8"/>
      <c r="I142" s="8"/>
      <c r="J142" s="8"/>
      <c r="K142" s="8"/>
      <c r="L142" s="8"/>
      <c r="M142" s="15"/>
      <c r="N142" s="15"/>
      <c r="O142" s="13"/>
      <c r="P142" s="13"/>
      <c r="Q142" s="13"/>
      <c r="R142" s="13"/>
      <c r="S142" s="14"/>
      <c r="T142" s="13"/>
      <c r="U142" s="13"/>
      <c r="V142" s="13"/>
      <c r="W142" s="13"/>
      <c r="X142" s="13"/>
      <c r="Y142" s="13"/>
      <c r="Z142" s="13"/>
    </row>
    <row r="143" spans="1:26" ht="15">
      <c r="A143" s="11"/>
      <c r="B143" s="15"/>
      <c r="C143" s="11"/>
      <c r="D143" s="11"/>
      <c r="E143" s="15"/>
      <c r="F143" s="8"/>
      <c r="G143" s="8"/>
      <c r="H143" s="8"/>
      <c r="I143" s="8"/>
      <c r="J143" s="8"/>
      <c r="K143" s="8"/>
      <c r="L143" s="8"/>
      <c r="M143" s="15"/>
      <c r="N143" s="15"/>
      <c r="O143" s="13"/>
      <c r="P143" s="13"/>
      <c r="Q143" s="13"/>
      <c r="R143" s="13"/>
      <c r="S143" s="14"/>
      <c r="T143" s="13"/>
      <c r="U143" s="13"/>
      <c r="V143" s="13"/>
      <c r="W143" s="13"/>
      <c r="X143" s="13"/>
      <c r="Y143" s="13"/>
      <c r="Z143" s="13"/>
    </row>
    <row r="144" spans="1:26" ht="15">
      <c r="A144" s="11"/>
      <c r="B144" s="15"/>
      <c r="C144" s="11"/>
      <c r="D144" s="11"/>
      <c r="E144" s="15"/>
      <c r="F144" s="8"/>
      <c r="G144" s="8"/>
      <c r="H144" s="8"/>
      <c r="I144" s="8"/>
      <c r="J144" s="8"/>
      <c r="K144" s="8"/>
      <c r="L144" s="8"/>
      <c r="M144" s="15"/>
      <c r="N144" s="15"/>
      <c r="O144" s="13"/>
      <c r="P144" s="13"/>
      <c r="Q144" s="13"/>
      <c r="R144" s="13"/>
      <c r="S144" s="14"/>
      <c r="T144" s="13"/>
      <c r="U144" s="13"/>
      <c r="V144" s="13"/>
      <c r="W144" s="13"/>
      <c r="X144" s="13"/>
      <c r="Y144" s="13"/>
      <c r="Z144" s="13"/>
    </row>
    <row r="145" spans="1:26" ht="15">
      <c r="A145" s="11"/>
      <c r="B145" s="15"/>
      <c r="C145" s="11"/>
      <c r="D145" s="11"/>
      <c r="E145" s="15"/>
      <c r="F145" s="8"/>
      <c r="G145" s="8"/>
      <c r="H145" s="8"/>
      <c r="I145" s="8"/>
      <c r="J145" s="8"/>
      <c r="K145" s="8"/>
      <c r="L145" s="8"/>
      <c r="M145" s="15"/>
      <c r="N145" s="15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3"/>
      <c r="Z145" s="13"/>
    </row>
    <row r="146" spans="1:26" ht="15">
      <c r="A146" s="11"/>
      <c r="B146" s="15"/>
      <c r="C146" s="11"/>
      <c r="D146" s="11"/>
      <c r="E146" s="15"/>
      <c r="F146" s="8"/>
      <c r="G146" s="8"/>
      <c r="H146" s="8"/>
      <c r="I146" s="8"/>
      <c r="J146" s="8"/>
      <c r="K146" s="8"/>
      <c r="L146" s="8"/>
      <c r="M146" s="15"/>
      <c r="N146" s="15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3"/>
      <c r="Z146" s="13"/>
    </row>
    <row r="147" spans="1:26" ht="15">
      <c r="A147" s="11"/>
      <c r="B147" s="15"/>
      <c r="C147" s="11"/>
      <c r="D147" s="11"/>
      <c r="E147" s="15"/>
      <c r="F147" s="8"/>
      <c r="G147" s="8"/>
      <c r="H147" s="8"/>
      <c r="I147" s="8"/>
      <c r="J147" s="8"/>
      <c r="K147" s="8"/>
      <c r="L147" s="8"/>
      <c r="M147" s="15"/>
      <c r="N147" s="15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3"/>
      <c r="Z147" s="13"/>
    </row>
    <row r="148" spans="1:26" ht="15">
      <c r="A148" s="11"/>
      <c r="B148" s="15"/>
      <c r="C148" s="11"/>
      <c r="D148" s="11"/>
      <c r="E148" s="15"/>
      <c r="F148" s="8"/>
      <c r="G148" s="8"/>
      <c r="H148" s="8"/>
      <c r="I148" s="8"/>
      <c r="J148" s="8"/>
      <c r="K148" s="8"/>
      <c r="L148" s="8"/>
      <c r="M148" s="15"/>
      <c r="N148" s="15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3"/>
      <c r="Z148" s="13"/>
    </row>
    <row r="149" spans="1:26" ht="15">
      <c r="A149" s="11"/>
      <c r="B149" s="15"/>
      <c r="C149" s="11"/>
      <c r="D149" s="11"/>
      <c r="E149" s="15"/>
      <c r="F149" s="8"/>
      <c r="G149" s="8"/>
      <c r="H149" s="8"/>
      <c r="I149" s="8"/>
      <c r="J149" s="8"/>
      <c r="K149" s="8"/>
      <c r="L149" s="8"/>
      <c r="M149" s="15"/>
      <c r="N149" s="15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3"/>
      <c r="Z149" s="13"/>
    </row>
    <row r="150" spans="1:26" ht="15">
      <c r="A150" s="11"/>
      <c r="B150" s="15"/>
      <c r="C150" s="11"/>
      <c r="D150" s="11"/>
      <c r="E150" s="15"/>
      <c r="F150" s="8"/>
      <c r="G150" s="8"/>
      <c r="H150" s="8"/>
      <c r="I150" s="8"/>
      <c r="J150" s="8"/>
      <c r="K150" s="8"/>
      <c r="L150" s="8"/>
      <c r="M150" s="15"/>
      <c r="N150" s="15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3"/>
      <c r="Z150" s="13"/>
    </row>
    <row r="151" spans="1:26" ht="15">
      <c r="A151" s="11"/>
      <c r="B151" s="15"/>
      <c r="C151" s="11"/>
      <c r="D151" s="11"/>
      <c r="E151" s="15"/>
      <c r="F151" s="8"/>
      <c r="G151" s="8"/>
      <c r="H151" s="8"/>
      <c r="I151" s="8"/>
      <c r="J151" s="8"/>
      <c r="K151" s="8"/>
      <c r="L151" s="8"/>
      <c r="M151" s="15"/>
      <c r="N151" s="15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3"/>
      <c r="Z151" s="13"/>
    </row>
    <row r="152" spans="1:26" ht="15">
      <c r="A152" s="11"/>
      <c r="B152" s="15"/>
      <c r="C152" s="11"/>
      <c r="D152" s="11"/>
      <c r="E152" s="15"/>
      <c r="F152" s="8"/>
      <c r="G152" s="8"/>
      <c r="H152" s="8"/>
      <c r="I152" s="8"/>
      <c r="J152" s="8"/>
      <c r="K152" s="8"/>
      <c r="L152" s="8"/>
      <c r="M152" s="15"/>
      <c r="N152" s="15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3"/>
      <c r="Z152" s="13"/>
    </row>
    <row r="153" spans="1:26" ht="15">
      <c r="A153" s="11"/>
      <c r="B153" s="15"/>
      <c r="C153" s="11"/>
      <c r="D153" s="11"/>
      <c r="E153" s="15"/>
      <c r="F153" s="8"/>
      <c r="G153" s="8"/>
      <c r="H153" s="8"/>
      <c r="I153" s="8"/>
      <c r="J153" s="8"/>
      <c r="K153" s="8"/>
      <c r="L153" s="8"/>
      <c r="M153" s="15"/>
      <c r="N153" s="15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3"/>
      <c r="Z153" s="13"/>
    </row>
    <row r="154" spans="1:26" ht="15">
      <c r="A154" s="11"/>
      <c r="B154" s="15"/>
      <c r="C154" s="11"/>
      <c r="D154" s="11"/>
      <c r="E154" s="15"/>
      <c r="F154" s="8"/>
      <c r="G154" s="8"/>
      <c r="H154" s="8"/>
      <c r="I154" s="8"/>
      <c r="J154" s="8"/>
      <c r="K154" s="8"/>
      <c r="L154" s="8"/>
      <c r="M154" s="15"/>
      <c r="N154" s="15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3"/>
      <c r="Z154" s="13"/>
    </row>
    <row r="155" spans="1:26" ht="15">
      <c r="A155" s="11"/>
      <c r="B155" s="15"/>
      <c r="C155" s="11"/>
      <c r="D155" s="11"/>
      <c r="E155" s="15"/>
      <c r="F155" s="8"/>
      <c r="G155" s="8"/>
      <c r="H155" s="8"/>
      <c r="I155" s="8"/>
      <c r="J155" s="8"/>
      <c r="K155" s="8"/>
      <c r="L155" s="8"/>
      <c r="M155" s="15"/>
      <c r="N155" s="15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3"/>
      <c r="Z155" s="13"/>
    </row>
    <row r="156" spans="1:26" ht="15">
      <c r="A156" s="11"/>
      <c r="B156" s="15"/>
      <c r="C156" s="11"/>
      <c r="D156" s="11"/>
      <c r="E156" s="15"/>
      <c r="F156" s="8"/>
      <c r="G156" s="8"/>
      <c r="H156" s="8"/>
      <c r="I156" s="8"/>
      <c r="J156" s="8"/>
      <c r="K156" s="8"/>
      <c r="L156" s="8"/>
      <c r="M156" s="15"/>
      <c r="N156" s="15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3"/>
      <c r="Z156" s="13"/>
    </row>
    <row r="157" spans="1:26" ht="15">
      <c r="A157" s="11"/>
      <c r="B157" s="15"/>
      <c r="C157" s="11"/>
      <c r="D157" s="11"/>
      <c r="E157" s="15"/>
      <c r="F157" s="8"/>
      <c r="G157" s="8"/>
      <c r="H157" s="8"/>
      <c r="I157" s="8"/>
      <c r="J157" s="8"/>
      <c r="K157" s="8"/>
      <c r="L157" s="8"/>
      <c r="M157" s="15"/>
      <c r="N157" s="15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3"/>
      <c r="Z157" s="13"/>
    </row>
    <row r="158" spans="1:26" ht="15">
      <c r="A158" s="11"/>
      <c r="B158" s="15"/>
      <c r="C158" s="11"/>
      <c r="D158" s="11"/>
      <c r="E158" s="15"/>
      <c r="F158" s="8"/>
      <c r="G158" s="8"/>
      <c r="H158" s="8"/>
      <c r="I158" s="8"/>
      <c r="J158" s="8"/>
      <c r="K158" s="8"/>
      <c r="L158" s="8"/>
      <c r="M158" s="15"/>
      <c r="N158" s="15"/>
      <c r="O158" s="13"/>
      <c r="P158" s="13"/>
      <c r="Q158" s="13"/>
      <c r="R158" s="13"/>
      <c r="S158" s="14"/>
      <c r="T158" s="13"/>
      <c r="U158" s="13"/>
      <c r="V158" s="13"/>
      <c r="W158" s="13"/>
      <c r="X158" s="13"/>
      <c r="Y158" s="13"/>
      <c r="Z158" s="13"/>
    </row>
    <row r="159" spans="1:26" ht="15">
      <c r="A159" s="11"/>
      <c r="B159" s="15"/>
      <c r="C159" s="11"/>
      <c r="D159" s="11"/>
      <c r="E159" s="15"/>
      <c r="F159" s="8"/>
      <c r="G159" s="8"/>
      <c r="H159" s="8"/>
      <c r="I159" s="8"/>
      <c r="J159" s="8"/>
      <c r="K159" s="8"/>
      <c r="L159" s="8"/>
      <c r="M159" s="15"/>
      <c r="N159" s="15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3"/>
      <c r="Z159" s="13"/>
    </row>
    <row r="160" spans="1:26" ht="15">
      <c r="A160" s="11"/>
      <c r="B160" s="15"/>
      <c r="C160" s="11"/>
      <c r="D160" s="11"/>
      <c r="E160" s="15"/>
      <c r="F160" s="8"/>
      <c r="G160" s="8"/>
      <c r="H160" s="8"/>
      <c r="I160" s="8"/>
      <c r="J160" s="8"/>
      <c r="K160" s="8"/>
      <c r="L160" s="8"/>
      <c r="M160" s="15"/>
      <c r="N160" s="15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3"/>
      <c r="Z160" s="13"/>
    </row>
    <row r="161" spans="1:26" ht="15">
      <c r="A161" s="11"/>
      <c r="B161" s="15"/>
      <c r="C161" s="11"/>
      <c r="D161" s="11"/>
      <c r="E161" s="15"/>
      <c r="F161" s="8"/>
      <c r="G161" s="8"/>
      <c r="H161" s="8"/>
      <c r="I161" s="8"/>
      <c r="J161" s="8"/>
      <c r="K161" s="8"/>
      <c r="L161" s="8"/>
      <c r="M161" s="15"/>
      <c r="N161" s="15"/>
      <c r="O161" s="13"/>
      <c r="P161" s="13"/>
      <c r="Q161" s="13"/>
      <c r="R161" s="13"/>
      <c r="S161" s="14"/>
      <c r="T161" s="13"/>
      <c r="U161" s="13"/>
      <c r="V161" s="13"/>
      <c r="W161" s="13"/>
      <c r="X161" s="13"/>
      <c r="Y161" s="13"/>
      <c r="Z161" s="13"/>
    </row>
    <row r="162" spans="1:26" ht="15">
      <c r="A162" s="11"/>
      <c r="B162" s="15"/>
      <c r="C162" s="11"/>
      <c r="D162" s="11"/>
      <c r="E162" s="15"/>
      <c r="F162" s="8"/>
      <c r="G162" s="8"/>
      <c r="H162" s="8"/>
      <c r="I162" s="8"/>
      <c r="J162" s="8"/>
      <c r="K162" s="8"/>
      <c r="L162" s="8"/>
      <c r="M162" s="15"/>
      <c r="N162" s="15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3"/>
      <c r="Z162" s="13"/>
    </row>
    <row r="163" spans="1:26" ht="15">
      <c r="A163" s="11"/>
      <c r="B163" s="15"/>
      <c r="C163" s="11"/>
      <c r="D163" s="11"/>
      <c r="E163" s="15"/>
      <c r="F163" s="8"/>
      <c r="G163" s="8"/>
      <c r="H163" s="8"/>
      <c r="I163" s="8"/>
      <c r="J163" s="8"/>
      <c r="K163" s="8"/>
      <c r="L163" s="8"/>
      <c r="M163" s="15"/>
      <c r="N163" s="15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3"/>
      <c r="Z163" s="13"/>
    </row>
    <row r="164" spans="1:26" ht="15">
      <c r="A164" s="11"/>
      <c r="B164" s="15"/>
      <c r="C164" s="11"/>
      <c r="D164" s="11"/>
      <c r="E164" s="15"/>
      <c r="F164" s="8"/>
      <c r="G164" s="8"/>
      <c r="H164" s="8"/>
      <c r="I164" s="8"/>
      <c r="J164" s="8"/>
      <c r="K164" s="8"/>
      <c r="L164" s="8"/>
      <c r="M164" s="15"/>
      <c r="N164" s="15"/>
      <c r="O164" s="13"/>
      <c r="P164" s="13"/>
      <c r="Q164" s="13"/>
      <c r="R164" s="13"/>
      <c r="S164" s="14"/>
      <c r="T164" s="13"/>
      <c r="U164" s="13"/>
      <c r="V164" s="13"/>
      <c r="W164" s="13"/>
      <c r="X164" s="13"/>
      <c r="Y164" s="13"/>
      <c r="Z164" s="13"/>
    </row>
    <row r="165" spans="1:26" ht="15">
      <c r="A165" s="11"/>
      <c r="B165" s="15"/>
      <c r="C165" s="11"/>
      <c r="D165" s="11"/>
      <c r="E165" s="15"/>
      <c r="F165" s="8"/>
      <c r="G165" s="8"/>
      <c r="H165" s="8"/>
      <c r="I165" s="8"/>
      <c r="J165" s="8"/>
      <c r="K165" s="8"/>
      <c r="L165" s="8"/>
      <c r="M165" s="15"/>
      <c r="N165" s="15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3"/>
      <c r="Z165" s="13"/>
    </row>
    <row r="166" spans="1:26" ht="15">
      <c r="A166" s="11"/>
      <c r="B166" s="15"/>
      <c r="C166" s="11"/>
      <c r="D166" s="11"/>
      <c r="E166" s="15"/>
      <c r="F166" s="8"/>
      <c r="G166" s="8"/>
      <c r="H166" s="8"/>
      <c r="I166" s="8"/>
      <c r="J166" s="8"/>
      <c r="K166" s="8"/>
      <c r="L166" s="8"/>
      <c r="M166" s="15"/>
      <c r="N166" s="15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3"/>
      <c r="Z166" s="13"/>
    </row>
    <row r="167" spans="1:26" ht="15">
      <c r="A167" s="11"/>
      <c r="B167" s="15"/>
      <c r="C167" s="11"/>
      <c r="D167" s="11"/>
      <c r="E167" s="15"/>
      <c r="F167" s="8"/>
      <c r="G167" s="8"/>
      <c r="H167" s="8"/>
      <c r="I167" s="8"/>
      <c r="J167" s="8"/>
      <c r="K167" s="8"/>
      <c r="L167" s="8"/>
      <c r="M167" s="15"/>
      <c r="N167" s="15"/>
      <c r="O167" s="13"/>
      <c r="P167" s="13"/>
      <c r="Q167" s="13"/>
      <c r="R167" s="13"/>
      <c r="S167" s="14"/>
      <c r="T167" s="13"/>
      <c r="U167" s="13"/>
      <c r="V167" s="13"/>
      <c r="W167" s="13"/>
      <c r="X167" s="13"/>
      <c r="Y167" s="13"/>
      <c r="Z167" s="13"/>
    </row>
    <row r="168" spans="1:26" ht="15">
      <c r="A168" s="11"/>
      <c r="B168" s="15"/>
      <c r="C168" s="11"/>
      <c r="D168" s="11"/>
      <c r="E168" s="15"/>
      <c r="F168" s="8"/>
      <c r="G168" s="8"/>
      <c r="H168" s="8"/>
      <c r="I168" s="8"/>
      <c r="J168" s="8"/>
      <c r="K168" s="8"/>
      <c r="L168" s="8"/>
      <c r="M168" s="15"/>
      <c r="N168" s="15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3"/>
      <c r="Z168" s="13"/>
    </row>
    <row r="169" spans="1:26" ht="15">
      <c r="A169" s="11"/>
      <c r="B169" s="15"/>
      <c r="C169" s="11"/>
      <c r="D169" s="11"/>
      <c r="E169" s="15"/>
      <c r="F169" s="8"/>
      <c r="G169" s="8"/>
      <c r="H169" s="8"/>
      <c r="I169" s="8"/>
      <c r="J169" s="8"/>
      <c r="K169" s="8"/>
      <c r="L169" s="8"/>
      <c r="M169" s="15"/>
      <c r="N169" s="15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3"/>
      <c r="Z169" s="13"/>
    </row>
    <row r="170" spans="1:26" ht="15">
      <c r="A170" s="11"/>
      <c r="B170" s="15"/>
      <c r="C170" s="11"/>
      <c r="D170" s="11"/>
      <c r="E170" s="15"/>
      <c r="F170" s="8"/>
      <c r="G170" s="8"/>
      <c r="H170" s="8"/>
      <c r="I170" s="8"/>
      <c r="J170" s="8"/>
      <c r="K170" s="8"/>
      <c r="L170" s="8"/>
      <c r="M170" s="15"/>
      <c r="N170" s="15"/>
      <c r="O170" s="13"/>
      <c r="P170" s="13"/>
      <c r="Q170" s="13"/>
      <c r="R170" s="13"/>
      <c r="S170" s="14"/>
      <c r="T170" s="13"/>
      <c r="U170" s="13"/>
      <c r="V170" s="13"/>
      <c r="W170" s="13"/>
      <c r="X170" s="13"/>
      <c r="Y170" s="13"/>
      <c r="Z170" s="13"/>
    </row>
    <row r="171" spans="1:26" ht="15">
      <c r="A171" s="11"/>
      <c r="B171" s="15"/>
      <c r="C171" s="11"/>
      <c r="D171" s="11"/>
      <c r="E171" s="15"/>
      <c r="F171" s="8"/>
      <c r="G171" s="8"/>
      <c r="H171" s="8"/>
      <c r="I171" s="8"/>
      <c r="J171" s="8"/>
      <c r="K171" s="8"/>
      <c r="L171" s="8"/>
      <c r="M171" s="15"/>
      <c r="N171" s="15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3"/>
      <c r="Z171" s="13"/>
    </row>
    <row r="172" spans="1:26" ht="15">
      <c r="A172" s="11"/>
      <c r="B172" s="15"/>
      <c r="C172" s="11"/>
      <c r="D172" s="11"/>
      <c r="E172" s="15"/>
      <c r="F172" s="8"/>
      <c r="G172" s="8"/>
      <c r="H172" s="8"/>
      <c r="I172" s="8"/>
      <c r="J172" s="8"/>
      <c r="K172" s="8"/>
      <c r="L172" s="8"/>
      <c r="M172" s="15"/>
      <c r="N172" s="15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3"/>
      <c r="Z172" s="13"/>
    </row>
    <row r="173" spans="1:26" ht="15">
      <c r="A173" s="11"/>
      <c r="B173" s="15"/>
      <c r="C173" s="11"/>
      <c r="D173" s="11"/>
      <c r="E173" s="15"/>
      <c r="F173" s="8"/>
      <c r="G173" s="8"/>
      <c r="H173" s="8"/>
      <c r="I173" s="8"/>
      <c r="J173" s="8"/>
      <c r="K173" s="8"/>
      <c r="L173" s="8"/>
      <c r="M173" s="15"/>
      <c r="N173" s="15"/>
      <c r="O173" s="13"/>
      <c r="P173" s="13"/>
      <c r="Q173" s="13"/>
      <c r="R173" s="13"/>
      <c r="S173" s="14"/>
      <c r="T173" s="13"/>
      <c r="U173" s="13"/>
      <c r="V173" s="13"/>
      <c r="W173" s="13"/>
      <c r="X173" s="13"/>
      <c r="Y173" s="13"/>
      <c r="Z173" s="13"/>
    </row>
    <row r="174" spans="1:26" ht="15">
      <c r="A174" s="11"/>
      <c r="B174" s="15"/>
      <c r="C174" s="11"/>
      <c r="D174" s="11"/>
      <c r="E174" s="15"/>
      <c r="F174" s="8"/>
      <c r="G174" s="8"/>
      <c r="H174" s="8"/>
      <c r="I174" s="8"/>
      <c r="J174" s="8"/>
      <c r="K174" s="8"/>
      <c r="L174" s="8"/>
      <c r="M174" s="15"/>
      <c r="N174" s="15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3"/>
      <c r="Z174" s="13"/>
    </row>
    <row r="175" spans="1:26" ht="15">
      <c r="A175" s="11"/>
      <c r="B175" s="15"/>
      <c r="C175" s="11"/>
      <c r="D175" s="11"/>
      <c r="E175" s="15"/>
      <c r="F175" s="8"/>
      <c r="G175" s="8"/>
      <c r="H175" s="8"/>
      <c r="I175" s="8"/>
      <c r="J175" s="8"/>
      <c r="K175" s="8"/>
      <c r="L175" s="8"/>
      <c r="M175" s="15"/>
      <c r="N175" s="15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3"/>
      <c r="Z175" s="13"/>
    </row>
    <row r="176" spans="1:26" ht="15">
      <c r="A176" s="11"/>
      <c r="B176" s="15"/>
      <c r="C176" s="11"/>
      <c r="D176" s="11"/>
      <c r="E176" s="15"/>
      <c r="F176" s="8"/>
      <c r="G176" s="8"/>
      <c r="H176" s="8"/>
      <c r="I176" s="8"/>
      <c r="J176" s="8"/>
      <c r="K176" s="8"/>
      <c r="L176" s="8"/>
      <c r="M176" s="15"/>
      <c r="N176" s="15"/>
      <c r="O176" s="13"/>
      <c r="P176" s="13"/>
      <c r="Q176" s="13"/>
      <c r="R176" s="13"/>
      <c r="S176" s="14"/>
      <c r="T176" s="13"/>
      <c r="U176" s="13"/>
      <c r="V176" s="13"/>
      <c r="W176" s="13"/>
      <c r="X176" s="13"/>
      <c r="Y176" s="13"/>
      <c r="Z176" s="13"/>
    </row>
    <row r="177" spans="1:26" ht="15">
      <c r="A177" s="11"/>
      <c r="B177" s="15"/>
      <c r="C177" s="11"/>
      <c r="D177" s="11"/>
      <c r="E177" s="15"/>
      <c r="F177" s="8"/>
      <c r="G177" s="8"/>
      <c r="H177" s="8"/>
      <c r="I177" s="8"/>
      <c r="J177" s="8"/>
      <c r="K177" s="8"/>
      <c r="L177" s="8"/>
      <c r="M177" s="15"/>
      <c r="N177" s="15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3"/>
      <c r="Z177" s="13"/>
    </row>
    <row r="178" spans="1:26" ht="15">
      <c r="A178" s="11"/>
      <c r="B178" s="15"/>
      <c r="C178" s="11"/>
      <c r="D178" s="11"/>
      <c r="E178" s="15"/>
      <c r="F178" s="8"/>
      <c r="G178" s="8"/>
      <c r="H178" s="8"/>
      <c r="I178" s="8"/>
      <c r="J178" s="8"/>
      <c r="K178" s="8"/>
      <c r="L178" s="8"/>
      <c r="M178" s="15"/>
      <c r="N178" s="15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3"/>
      <c r="Z178" s="13"/>
    </row>
    <row r="179" spans="1:26" ht="15">
      <c r="A179" s="11"/>
      <c r="B179" s="15"/>
      <c r="C179" s="11"/>
      <c r="D179" s="11"/>
      <c r="E179" s="15"/>
      <c r="F179" s="8"/>
      <c r="G179" s="8"/>
      <c r="H179" s="8"/>
      <c r="I179" s="8"/>
      <c r="J179" s="8"/>
      <c r="K179" s="8"/>
      <c r="L179" s="8"/>
      <c r="M179" s="15"/>
      <c r="N179" s="15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3"/>
      <c r="Z179" s="13"/>
    </row>
    <row r="180" spans="1:26" ht="15">
      <c r="A180" s="11"/>
      <c r="B180" s="15"/>
      <c r="C180" s="11"/>
      <c r="D180" s="11"/>
      <c r="E180" s="15"/>
      <c r="F180" s="8"/>
      <c r="G180" s="8"/>
      <c r="H180" s="8"/>
      <c r="I180" s="8"/>
      <c r="J180" s="8"/>
      <c r="K180" s="8"/>
      <c r="L180" s="8"/>
      <c r="M180" s="15"/>
      <c r="N180" s="15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3"/>
      <c r="Z180" s="13"/>
    </row>
    <row r="181" spans="1:26" ht="15">
      <c r="A181" s="11"/>
      <c r="B181" s="15"/>
      <c r="C181" s="11"/>
      <c r="D181" s="11"/>
      <c r="E181" s="15"/>
      <c r="F181" s="8"/>
      <c r="G181" s="8"/>
      <c r="H181" s="8"/>
      <c r="I181" s="8"/>
      <c r="J181" s="8"/>
      <c r="K181" s="8"/>
      <c r="L181" s="8"/>
      <c r="M181" s="15"/>
      <c r="N181" s="15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3"/>
      <c r="Z181" s="13"/>
    </row>
    <row r="182" spans="1:26" ht="15">
      <c r="A182" s="11"/>
      <c r="B182" s="15"/>
      <c r="C182" s="11"/>
      <c r="D182" s="11"/>
      <c r="E182" s="15"/>
      <c r="F182" s="8"/>
      <c r="G182" s="8"/>
      <c r="H182" s="8"/>
      <c r="I182" s="8"/>
      <c r="J182" s="8"/>
      <c r="K182" s="8"/>
      <c r="L182" s="8"/>
      <c r="M182" s="15"/>
      <c r="N182" s="15"/>
      <c r="O182" s="13"/>
      <c r="P182" s="13"/>
      <c r="Q182" s="13"/>
      <c r="R182" s="13"/>
      <c r="S182" s="14"/>
      <c r="T182" s="13"/>
      <c r="U182" s="13"/>
      <c r="V182" s="13"/>
      <c r="W182" s="13"/>
      <c r="X182" s="13"/>
      <c r="Y182" s="13"/>
      <c r="Z182" s="13"/>
    </row>
    <row r="183" spans="1:26" ht="15">
      <c r="A183" s="11"/>
      <c r="B183" s="15"/>
      <c r="C183" s="11"/>
      <c r="D183" s="11"/>
      <c r="E183" s="15"/>
      <c r="F183" s="8"/>
      <c r="G183" s="8"/>
      <c r="H183" s="8"/>
      <c r="I183" s="8"/>
      <c r="J183" s="8"/>
      <c r="K183" s="8"/>
      <c r="L183" s="8"/>
      <c r="M183" s="15"/>
      <c r="N183" s="15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3"/>
      <c r="Z183" s="13"/>
    </row>
    <row r="184" spans="1:26" ht="15">
      <c r="A184" s="11"/>
      <c r="B184" s="15"/>
      <c r="C184" s="11"/>
      <c r="D184" s="11"/>
      <c r="E184" s="15"/>
      <c r="F184" s="8"/>
      <c r="G184" s="8"/>
      <c r="H184" s="8"/>
      <c r="I184" s="8"/>
      <c r="J184" s="8"/>
      <c r="K184" s="8"/>
      <c r="L184" s="8"/>
      <c r="M184" s="15"/>
      <c r="N184" s="15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3"/>
      <c r="Z184" s="13"/>
    </row>
    <row r="185" spans="1:26" ht="15">
      <c r="A185" s="11"/>
      <c r="B185" s="15"/>
      <c r="C185" s="11"/>
      <c r="D185" s="11"/>
      <c r="E185" s="15"/>
      <c r="F185" s="8"/>
      <c r="G185" s="8"/>
      <c r="H185" s="8"/>
      <c r="I185" s="8"/>
      <c r="J185" s="8"/>
      <c r="K185" s="8"/>
      <c r="L185" s="8"/>
      <c r="M185" s="15"/>
      <c r="N185" s="15"/>
      <c r="O185" s="13"/>
      <c r="P185" s="13"/>
      <c r="Q185" s="13"/>
      <c r="R185" s="13"/>
      <c r="S185" s="14"/>
      <c r="T185" s="13"/>
      <c r="U185" s="13"/>
      <c r="V185" s="13"/>
      <c r="W185" s="13"/>
      <c r="X185" s="13"/>
      <c r="Y185" s="13"/>
      <c r="Z185" s="13"/>
    </row>
    <row r="186" spans="1:26" ht="15">
      <c r="A186" s="11"/>
      <c r="B186" s="15"/>
      <c r="C186" s="11"/>
      <c r="D186" s="11"/>
      <c r="E186" s="15"/>
      <c r="F186" s="8"/>
      <c r="G186" s="8"/>
      <c r="H186" s="8"/>
      <c r="I186" s="8"/>
      <c r="J186" s="8"/>
      <c r="K186" s="8"/>
      <c r="L186" s="8"/>
      <c r="M186" s="15"/>
      <c r="N186" s="15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3"/>
      <c r="Z186" s="13"/>
    </row>
    <row r="187" spans="1:26" ht="15">
      <c r="A187" s="11"/>
      <c r="B187" s="15"/>
      <c r="C187" s="11"/>
      <c r="D187" s="11"/>
      <c r="E187" s="15"/>
      <c r="F187" s="8"/>
      <c r="G187" s="8"/>
      <c r="H187" s="8"/>
      <c r="I187" s="8"/>
      <c r="J187" s="8"/>
      <c r="K187" s="8"/>
      <c r="L187" s="8"/>
      <c r="M187" s="15"/>
      <c r="N187" s="15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3"/>
      <c r="Z187" s="13"/>
    </row>
    <row r="188" spans="1:26" ht="15">
      <c r="A188" s="11"/>
      <c r="B188" s="15"/>
      <c r="C188" s="11"/>
      <c r="D188" s="11"/>
      <c r="E188" s="15"/>
      <c r="F188" s="8"/>
      <c r="G188" s="8"/>
      <c r="H188" s="8"/>
      <c r="I188" s="8"/>
      <c r="J188" s="8"/>
      <c r="K188" s="8"/>
      <c r="L188" s="8"/>
      <c r="M188" s="15"/>
      <c r="N188" s="15"/>
      <c r="O188" s="13"/>
      <c r="P188" s="13"/>
      <c r="Q188" s="13"/>
      <c r="R188" s="13"/>
      <c r="S188" s="14"/>
      <c r="T188" s="13"/>
      <c r="U188" s="13"/>
      <c r="V188" s="13"/>
      <c r="W188" s="13"/>
      <c r="X188" s="13"/>
      <c r="Y188" s="13"/>
      <c r="Z188" s="13"/>
    </row>
    <row r="189" spans="1:26" ht="15">
      <c r="A189" s="11"/>
      <c r="B189" s="15"/>
      <c r="C189" s="11"/>
      <c r="D189" s="11"/>
      <c r="E189" s="15"/>
      <c r="F189" s="8"/>
      <c r="G189" s="8"/>
      <c r="H189" s="8"/>
      <c r="I189" s="8"/>
      <c r="J189" s="8"/>
      <c r="K189" s="8"/>
      <c r="L189" s="8"/>
      <c r="M189" s="15"/>
      <c r="N189" s="15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3"/>
      <c r="Z189" s="13"/>
    </row>
    <row r="190" spans="1:26" ht="15">
      <c r="A190" s="11"/>
      <c r="B190" s="15"/>
      <c r="C190" s="11"/>
      <c r="D190" s="11"/>
      <c r="E190" s="15"/>
      <c r="F190" s="8"/>
      <c r="G190" s="8"/>
      <c r="H190" s="8"/>
      <c r="I190" s="8"/>
      <c r="J190" s="8"/>
      <c r="K190" s="8"/>
      <c r="L190" s="8"/>
      <c r="M190" s="15"/>
      <c r="N190" s="15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3"/>
      <c r="Z190" s="13"/>
    </row>
    <row r="191" spans="1:26" ht="15">
      <c r="A191" s="11"/>
      <c r="B191" s="15"/>
      <c r="C191" s="11"/>
      <c r="D191" s="11"/>
      <c r="E191" s="15"/>
      <c r="F191" s="8"/>
      <c r="G191" s="8"/>
      <c r="H191" s="8"/>
      <c r="I191" s="8"/>
      <c r="J191" s="8"/>
      <c r="K191" s="8"/>
      <c r="L191" s="8"/>
      <c r="M191" s="15"/>
      <c r="N191" s="15"/>
      <c r="O191" s="13"/>
      <c r="P191" s="13"/>
      <c r="Q191" s="13"/>
      <c r="R191" s="13"/>
      <c r="S191" s="14"/>
      <c r="T191" s="13"/>
      <c r="U191" s="13"/>
      <c r="V191" s="13"/>
      <c r="W191" s="13"/>
      <c r="X191" s="13"/>
      <c r="Y191" s="13"/>
      <c r="Z191" s="13"/>
    </row>
    <row r="192" spans="1:26" ht="15">
      <c r="A192" s="11"/>
      <c r="B192" s="15"/>
      <c r="C192" s="11"/>
      <c r="D192" s="11"/>
      <c r="E192" s="15"/>
      <c r="F192" s="8"/>
      <c r="G192" s="8"/>
      <c r="H192" s="8"/>
      <c r="I192" s="8"/>
      <c r="J192" s="8"/>
      <c r="K192" s="8"/>
      <c r="L192" s="8"/>
      <c r="M192" s="15"/>
      <c r="N192" s="15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3"/>
      <c r="Z192" s="13"/>
    </row>
    <row r="193" spans="1:26" ht="15">
      <c r="A193" s="11"/>
      <c r="B193" s="15"/>
      <c r="C193" s="11"/>
      <c r="D193" s="11"/>
      <c r="E193" s="15"/>
      <c r="F193" s="8"/>
      <c r="G193" s="8"/>
      <c r="H193" s="8"/>
      <c r="I193" s="8"/>
      <c r="J193" s="8"/>
      <c r="K193" s="8"/>
      <c r="L193" s="8"/>
      <c r="M193" s="15"/>
      <c r="N193" s="15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3"/>
      <c r="Z193" s="13"/>
    </row>
    <row r="194" spans="1:26" ht="15">
      <c r="A194" s="11"/>
      <c r="B194" s="15"/>
      <c r="C194" s="11"/>
      <c r="D194" s="11"/>
      <c r="E194" s="15"/>
      <c r="F194" s="8"/>
      <c r="G194" s="8"/>
      <c r="H194" s="8"/>
      <c r="I194" s="8"/>
      <c r="J194" s="8"/>
      <c r="K194" s="8"/>
      <c r="L194" s="8"/>
      <c r="M194" s="15"/>
      <c r="N194" s="15"/>
      <c r="O194" s="13"/>
      <c r="P194" s="13"/>
      <c r="Q194" s="13"/>
      <c r="R194" s="13"/>
      <c r="S194" s="14"/>
      <c r="T194" s="13"/>
      <c r="U194" s="13"/>
      <c r="V194" s="13"/>
      <c r="W194" s="13"/>
      <c r="X194" s="13"/>
      <c r="Y194" s="13"/>
      <c r="Z194" s="13"/>
    </row>
    <row r="195" spans="1:26" ht="15">
      <c r="A195" s="11"/>
      <c r="B195" s="15"/>
      <c r="C195" s="11"/>
      <c r="D195" s="11"/>
      <c r="E195" s="15"/>
      <c r="F195" s="8"/>
      <c r="G195" s="8"/>
      <c r="H195" s="8"/>
      <c r="I195" s="8"/>
      <c r="J195" s="8"/>
      <c r="K195" s="8"/>
      <c r="L195" s="8"/>
      <c r="M195" s="15"/>
      <c r="N195" s="15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3"/>
      <c r="Z195" s="13"/>
    </row>
    <row r="196" spans="1:26" ht="15">
      <c r="A196" s="11"/>
      <c r="B196" s="15"/>
      <c r="C196" s="11"/>
      <c r="D196" s="11"/>
      <c r="E196" s="15"/>
      <c r="F196" s="8"/>
      <c r="G196" s="8"/>
      <c r="H196" s="8"/>
      <c r="I196" s="8"/>
      <c r="J196" s="8"/>
      <c r="K196" s="8"/>
      <c r="L196" s="8"/>
      <c r="M196" s="15"/>
      <c r="N196" s="15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3"/>
      <c r="Z196" s="13"/>
    </row>
    <row r="197" spans="1:26" ht="15">
      <c r="A197" s="11"/>
      <c r="B197" s="15"/>
      <c r="C197" s="11"/>
      <c r="D197" s="11"/>
      <c r="E197" s="15"/>
      <c r="F197" s="8"/>
      <c r="G197" s="8"/>
      <c r="H197" s="8"/>
      <c r="I197" s="8"/>
      <c r="J197" s="8"/>
      <c r="K197" s="8"/>
      <c r="L197" s="8"/>
      <c r="M197" s="15"/>
      <c r="N197" s="15"/>
      <c r="O197" s="13"/>
      <c r="P197" s="13"/>
      <c r="Q197" s="13"/>
      <c r="R197" s="13"/>
      <c r="S197" s="14"/>
      <c r="T197" s="13"/>
      <c r="U197" s="13"/>
      <c r="V197" s="13"/>
      <c r="W197" s="13"/>
      <c r="X197" s="13"/>
      <c r="Y197" s="13"/>
      <c r="Z197" s="13"/>
    </row>
    <row r="198" spans="1:26" ht="15">
      <c r="A198" s="11"/>
      <c r="B198" s="15"/>
      <c r="C198" s="11"/>
      <c r="D198" s="11"/>
      <c r="E198" s="15"/>
      <c r="F198" s="8"/>
      <c r="G198" s="8"/>
      <c r="H198" s="8"/>
      <c r="I198" s="8"/>
      <c r="J198" s="8"/>
      <c r="K198" s="8"/>
      <c r="L198" s="8"/>
      <c r="M198" s="15"/>
      <c r="N198" s="15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3"/>
      <c r="Z198" s="13"/>
    </row>
    <row r="199" spans="1:26" ht="15">
      <c r="A199" s="11"/>
      <c r="B199" s="15"/>
      <c r="C199" s="11"/>
      <c r="D199" s="11"/>
      <c r="E199" s="15"/>
      <c r="F199" s="8"/>
      <c r="G199" s="8"/>
      <c r="H199" s="8"/>
      <c r="I199" s="8"/>
      <c r="J199" s="8"/>
      <c r="K199" s="8"/>
      <c r="L199" s="8"/>
      <c r="M199" s="15"/>
      <c r="N199" s="15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3"/>
      <c r="Z199" s="13"/>
    </row>
    <row r="200" spans="1:26" ht="15">
      <c r="A200" s="11"/>
      <c r="B200" s="15"/>
      <c r="C200" s="11"/>
      <c r="D200" s="11"/>
      <c r="E200" s="15"/>
      <c r="F200" s="8"/>
      <c r="G200" s="8"/>
      <c r="H200" s="8"/>
      <c r="I200" s="8"/>
      <c r="J200" s="8"/>
      <c r="K200" s="8"/>
      <c r="L200" s="8"/>
      <c r="M200" s="15"/>
      <c r="N200" s="15"/>
      <c r="O200" s="13"/>
      <c r="P200" s="13"/>
      <c r="Q200" s="13"/>
      <c r="R200" s="13"/>
      <c r="S200" s="14"/>
      <c r="T200" s="13"/>
      <c r="U200" s="13"/>
      <c r="V200" s="13"/>
      <c r="W200" s="13"/>
      <c r="X200" s="13"/>
      <c r="Y200" s="13"/>
      <c r="Z200" s="13"/>
    </row>
    <row r="201" spans="1:26" ht="15">
      <c r="A201" s="11"/>
      <c r="B201" s="15"/>
      <c r="C201" s="11"/>
      <c r="D201" s="11"/>
      <c r="E201" s="15"/>
      <c r="F201" s="8"/>
      <c r="G201" s="8"/>
      <c r="H201" s="8"/>
      <c r="I201" s="8"/>
      <c r="J201" s="8"/>
      <c r="K201" s="8"/>
      <c r="L201" s="8"/>
      <c r="M201" s="15"/>
      <c r="N201" s="15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3"/>
      <c r="Z201" s="13"/>
    </row>
    <row r="202" spans="1:26" ht="15">
      <c r="A202" s="11"/>
      <c r="B202" s="15"/>
      <c r="C202" s="11"/>
      <c r="D202" s="11"/>
      <c r="E202" s="15"/>
      <c r="F202" s="8"/>
      <c r="G202" s="8"/>
      <c r="H202" s="8"/>
      <c r="I202" s="8"/>
      <c r="J202" s="8"/>
      <c r="K202" s="8"/>
      <c r="L202" s="8"/>
      <c r="M202" s="15"/>
      <c r="N202" s="15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3"/>
      <c r="Z202" s="13"/>
    </row>
    <row r="203" spans="1:26" ht="15">
      <c r="A203" s="11"/>
      <c r="B203" s="15"/>
      <c r="C203" s="11"/>
      <c r="D203" s="11"/>
      <c r="E203" s="15"/>
      <c r="F203" s="8"/>
      <c r="G203" s="8"/>
      <c r="H203" s="8"/>
      <c r="I203" s="8"/>
      <c r="J203" s="8"/>
      <c r="K203" s="8"/>
      <c r="L203" s="8"/>
      <c r="M203" s="15"/>
      <c r="N203" s="15"/>
      <c r="O203" s="13"/>
      <c r="P203" s="13"/>
      <c r="Q203" s="13"/>
      <c r="R203" s="13"/>
      <c r="S203" s="14"/>
      <c r="T203" s="13"/>
      <c r="U203" s="13"/>
      <c r="V203" s="13"/>
      <c r="W203" s="13"/>
      <c r="X203" s="13"/>
      <c r="Y203" s="13"/>
      <c r="Z203" s="13"/>
    </row>
    <row r="204" spans="1:26" ht="15">
      <c r="A204" s="11"/>
      <c r="B204" s="15"/>
      <c r="C204" s="11"/>
      <c r="D204" s="11"/>
      <c r="E204" s="15"/>
      <c r="F204" s="8"/>
      <c r="G204" s="8"/>
      <c r="H204" s="8"/>
      <c r="I204" s="8"/>
      <c r="J204" s="8"/>
      <c r="K204" s="8"/>
      <c r="L204" s="8"/>
      <c r="M204" s="15"/>
      <c r="N204" s="15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3"/>
      <c r="Z204" s="13"/>
    </row>
    <row r="205" spans="1:26" ht="15">
      <c r="A205" s="11"/>
      <c r="B205" s="15"/>
      <c r="C205" s="11"/>
      <c r="D205" s="11"/>
      <c r="E205" s="15"/>
      <c r="F205" s="8"/>
      <c r="G205" s="8"/>
      <c r="H205" s="8"/>
      <c r="I205" s="8"/>
      <c r="J205" s="8"/>
      <c r="K205" s="8"/>
      <c r="L205" s="8"/>
      <c r="M205" s="15"/>
      <c r="N205" s="15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3"/>
      <c r="Z205" s="13"/>
    </row>
    <row r="206" spans="1:26" ht="15">
      <c r="A206" s="11"/>
      <c r="B206" s="15"/>
      <c r="C206" s="11"/>
      <c r="D206" s="11"/>
      <c r="E206" s="15"/>
      <c r="F206" s="8"/>
      <c r="G206" s="8"/>
      <c r="H206" s="8"/>
      <c r="I206" s="8"/>
      <c r="J206" s="8"/>
      <c r="K206" s="8"/>
      <c r="L206" s="8"/>
      <c r="M206" s="15"/>
      <c r="N206" s="15"/>
      <c r="O206" s="13"/>
      <c r="P206" s="13"/>
      <c r="Q206" s="13"/>
      <c r="R206" s="13"/>
      <c r="S206" s="14"/>
      <c r="T206" s="13"/>
      <c r="U206" s="13"/>
      <c r="V206" s="13"/>
      <c r="W206" s="13"/>
      <c r="X206" s="13"/>
      <c r="Y206" s="13"/>
      <c r="Z206" s="13"/>
    </row>
    <row r="207" spans="1:26" ht="15">
      <c r="A207" s="11"/>
      <c r="B207" s="15"/>
      <c r="C207" s="11"/>
      <c r="D207" s="11"/>
      <c r="E207" s="15"/>
      <c r="F207" s="8"/>
      <c r="G207" s="8"/>
      <c r="H207" s="8"/>
      <c r="I207" s="8"/>
      <c r="J207" s="8"/>
      <c r="K207" s="8"/>
      <c r="L207" s="8"/>
      <c r="M207" s="15"/>
      <c r="N207" s="15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3"/>
      <c r="Z207" s="13"/>
    </row>
    <row r="208" spans="1:26" ht="15">
      <c r="A208" s="11"/>
      <c r="B208" s="15"/>
      <c r="C208" s="11"/>
      <c r="D208" s="11"/>
      <c r="E208" s="15"/>
      <c r="F208" s="8"/>
      <c r="G208" s="8"/>
      <c r="H208" s="8"/>
      <c r="I208" s="8"/>
      <c r="J208" s="8"/>
      <c r="K208" s="8"/>
      <c r="L208" s="8"/>
      <c r="M208" s="15"/>
      <c r="N208" s="15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3"/>
      <c r="Z208" s="13"/>
    </row>
    <row r="209" spans="1:26" ht="15">
      <c r="A209" s="11"/>
      <c r="B209" s="15"/>
      <c r="C209" s="11"/>
      <c r="D209" s="11"/>
      <c r="E209" s="15"/>
      <c r="F209" s="8"/>
      <c r="G209" s="8"/>
      <c r="H209" s="8"/>
      <c r="I209" s="8"/>
      <c r="J209" s="8"/>
      <c r="K209" s="8"/>
      <c r="L209" s="8"/>
      <c r="M209" s="15"/>
      <c r="N209" s="15"/>
      <c r="O209" s="13"/>
      <c r="P209" s="13"/>
      <c r="Q209" s="13"/>
      <c r="R209" s="13"/>
      <c r="S209" s="14"/>
      <c r="T209" s="13"/>
      <c r="U209" s="13"/>
      <c r="V209" s="13"/>
      <c r="W209" s="13"/>
      <c r="X209" s="13"/>
      <c r="Y209" s="13"/>
      <c r="Z209" s="13"/>
    </row>
    <row r="210" spans="1:26" ht="15">
      <c r="A210" s="11"/>
      <c r="B210" s="15"/>
      <c r="C210" s="11"/>
      <c r="D210" s="11"/>
      <c r="E210" s="15"/>
      <c r="F210" s="8"/>
      <c r="G210" s="8"/>
      <c r="H210" s="8"/>
      <c r="I210" s="8"/>
      <c r="J210" s="8"/>
      <c r="K210" s="8"/>
      <c r="L210" s="8"/>
      <c r="M210" s="15"/>
      <c r="N210" s="15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3"/>
      <c r="Z210" s="13"/>
    </row>
    <row r="211" spans="1:26" ht="15">
      <c r="A211" s="11"/>
      <c r="B211" s="15"/>
      <c r="C211" s="11"/>
      <c r="D211" s="11"/>
      <c r="E211" s="15"/>
      <c r="F211" s="8"/>
      <c r="G211" s="8"/>
      <c r="H211" s="8"/>
      <c r="I211" s="8"/>
      <c r="J211" s="8"/>
      <c r="K211" s="8"/>
      <c r="L211" s="8"/>
      <c r="M211" s="15"/>
      <c r="N211" s="15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3"/>
      <c r="Z211" s="13"/>
    </row>
    <row r="212" spans="1:26" ht="15">
      <c r="A212" s="11"/>
      <c r="B212" s="15"/>
      <c r="C212" s="11"/>
      <c r="D212" s="11"/>
      <c r="E212" s="15"/>
      <c r="F212" s="8"/>
      <c r="G212" s="8"/>
      <c r="H212" s="8"/>
      <c r="I212" s="8"/>
      <c r="J212" s="8"/>
      <c r="K212" s="8"/>
      <c r="L212" s="8"/>
      <c r="M212" s="15"/>
      <c r="N212" s="15"/>
      <c r="O212" s="13"/>
      <c r="P212" s="13"/>
      <c r="Q212" s="13"/>
      <c r="R212" s="13"/>
      <c r="S212" s="14"/>
      <c r="T212" s="13"/>
      <c r="U212" s="13"/>
      <c r="V212" s="13"/>
      <c r="W212" s="13"/>
      <c r="X212" s="13"/>
      <c r="Y212" s="13"/>
      <c r="Z212" s="13"/>
    </row>
    <row r="213" spans="1:26" ht="15">
      <c r="A213" s="11"/>
      <c r="B213" s="15"/>
      <c r="C213" s="11"/>
      <c r="D213" s="11"/>
      <c r="E213" s="15"/>
      <c r="F213" s="8"/>
      <c r="G213" s="8"/>
      <c r="H213" s="8"/>
      <c r="I213" s="8"/>
      <c r="J213" s="8"/>
      <c r="K213" s="8"/>
      <c r="L213" s="8"/>
      <c r="M213" s="15"/>
      <c r="N213" s="15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3"/>
      <c r="Z213" s="13"/>
    </row>
    <row r="214" spans="1:26" ht="15">
      <c r="A214" s="11"/>
      <c r="B214" s="15"/>
      <c r="C214" s="11"/>
      <c r="D214" s="11"/>
      <c r="E214" s="15"/>
      <c r="F214" s="8"/>
      <c r="G214" s="8"/>
      <c r="H214" s="8"/>
      <c r="I214" s="8"/>
      <c r="J214" s="8"/>
      <c r="K214" s="8"/>
      <c r="L214" s="8"/>
      <c r="M214" s="15"/>
      <c r="N214" s="15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3"/>
      <c r="Z214" s="13"/>
    </row>
    <row r="215" spans="1:26" ht="15">
      <c r="A215" s="11"/>
      <c r="B215" s="15"/>
      <c r="C215" s="11"/>
      <c r="D215" s="11"/>
      <c r="E215" s="15"/>
      <c r="F215" s="8"/>
      <c r="G215" s="8"/>
      <c r="H215" s="8"/>
      <c r="I215" s="8"/>
      <c r="J215" s="8"/>
      <c r="K215" s="8"/>
      <c r="L215" s="8"/>
      <c r="M215" s="15"/>
      <c r="N215" s="15"/>
      <c r="O215" s="13"/>
      <c r="P215" s="13"/>
      <c r="Q215" s="13"/>
      <c r="R215" s="13"/>
      <c r="S215" s="14"/>
      <c r="T215" s="13"/>
      <c r="U215" s="13"/>
      <c r="V215" s="13"/>
      <c r="W215" s="13"/>
      <c r="X215" s="13"/>
      <c r="Y215" s="13"/>
      <c r="Z215" s="13"/>
    </row>
    <row r="216" spans="1:26" ht="15">
      <c r="A216" s="11"/>
      <c r="B216" s="15"/>
      <c r="C216" s="11"/>
      <c r="D216" s="11"/>
      <c r="E216" s="15"/>
      <c r="F216" s="8"/>
      <c r="G216" s="8"/>
      <c r="H216" s="8"/>
      <c r="I216" s="8"/>
      <c r="J216" s="8"/>
      <c r="K216" s="8"/>
      <c r="L216" s="8"/>
      <c r="M216" s="15"/>
      <c r="N216" s="15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3"/>
      <c r="Z216" s="13"/>
    </row>
    <row r="217" spans="1:26" ht="15">
      <c r="A217" s="11"/>
      <c r="B217" s="15"/>
      <c r="C217" s="11"/>
      <c r="D217" s="11"/>
      <c r="E217" s="15"/>
      <c r="F217" s="8"/>
      <c r="G217" s="8"/>
      <c r="H217" s="8"/>
      <c r="I217" s="8"/>
      <c r="J217" s="8"/>
      <c r="K217" s="8"/>
      <c r="L217" s="8"/>
      <c r="M217" s="15"/>
      <c r="N217" s="15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3"/>
      <c r="Z217" s="13"/>
    </row>
    <row r="218" spans="1:26" ht="15">
      <c r="A218" s="11"/>
      <c r="B218" s="15"/>
      <c r="C218" s="11"/>
      <c r="D218" s="11"/>
      <c r="E218" s="15"/>
      <c r="F218" s="8"/>
      <c r="G218" s="8"/>
      <c r="H218" s="8"/>
      <c r="I218" s="8"/>
      <c r="J218" s="8"/>
      <c r="K218" s="8"/>
      <c r="L218" s="8"/>
      <c r="M218" s="15"/>
      <c r="N218" s="15"/>
      <c r="O218" s="13"/>
      <c r="P218" s="13"/>
      <c r="Q218" s="13"/>
      <c r="R218" s="13"/>
      <c r="S218" s="14"/>
      <c r="T218" s="13"/>
      <c r="U218" s="13"/>
      <c r="V218" s="13"/>
      <c r="W218" s="13"/>
      <c r="X218" s="13"/>
      <c r="Y218" s="13"/>
      <c r="Z218" s="13"/>
    </row>
    <row r="219" spans="1:26" ht="15">
      <c r="A219" s="11"/>
      <c r="B219" s="15"/>
      <c r="C219" s="11"/>
      <c r="D219" s="11"/>
      <c r="E219" s="15"/>
      <c r="F219" s="8"/>
      <c r="G219" s="8"/>
      <c r="H219" s="8"/>
      <c r="I219" s="8"/>
      <c r="J219" s="8"/>
      <c r="K219" s="8"/>
      <c r="L219" s="8"/>
      <c r="M219" s="15"/>
      <c r="N219" s="15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3"/>
      <c r="Z219" s="13"/>
    </row>
    <row r="220" spans="1:26" ht="15">
      <c r="A220" s="11"/>
      <c r="B220" s="15"/>
      <c r="C220" s="11"/>
      <c r="D220" s="11"/>
      <c r="E220" s="15"/>
      <c r="F220" s="8"/>
      <c r="G220" s="8"/>
      <c r="H220" s="8"/>
      <c r="I220" s="8"/>
      <c r="J220" s="8"/>
      <c r="K220" s="8"/>
      <c r="L220" s="8"/>
      <c r="M220" s="15"/>
      <c r="N220" s="15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3"/>
      <c r="Z220" s="13"/>
    </row>
    <row r="221" spans="1:26" ht="15">
      <c r="A221" s="11"/>
      <c r="B221" s="15"/>
      <c r="C221" s="11"/>
      <c r="D221" s="11"/>
      <c r="E221" s="15"/>
      <c r="F221" s="8"/>
      <c r="G221" s="8"/>
      <c r="H221" s="8"/>
      <c r="I221" s="8"/>
      <c r="J221" s="8"/>
      <c r="K221" s="8"/>
      <c r="L221" s="8"/>
      <c r="M221" s="15"/>
      <c r="N221" s="15"/>
      <c r="O221" s="13"/>
      <c r="P221" s="13"/>
      <c r="Q221" s="13"/>
      <c r="R221" s="13"/>
      <c r="S221" s="14"/>
      <c r="T221" s="13"/>
      <c r="U221" s="13"/>
      <c r="V221" s="13"/>
      <c r="W221" s="13"/>
      <c r="X221" s="13"/>
      <c r="Y221" s="13"/>
      <c r="Z221" s="13"/>
    </row>
    <row r="222" spans="1:26" ht="15">
      <c r="A222" s="11"/>
      <c r="B222" s="15"/>
      <c r="C222" s="11"/>
      <c r="D222" s="11"/>
      <c r="E222" s="15"/>
      <c r="F222" s="8"/>
      <c r="G222" s="8"/>
      <c r="H222" s="8"/>
      <c r="I222" s="8"/>
      <c r="J222" s="8"/>
      <c r="K222" s="8"/>
      <c r="L222" s="8"/>
      <c r="M222" s="15"/>
      <c r="N222" s="15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3"/>
      <c r="Z222" s="13"/>
    </row>
    <row r="223" spans="1:26" ht="15">
      <c r="A223" s="11"/>
      <c r="B223" s="15"/>
      <c r="C223" s="11"/>
      <c r="D223" s="11"/>
      <c r="E223" s="15"/>
      <c r="F223" s="8"/>
      <c r="G223" s="8"/>
      <c r="H223" s="8"/>
      <c r="I223" s="8"/>
      <c r="J223" s="8"/>
      <c r="K223" s="8"/>
      <c r="L223" s="8"/>
      <c r="M223" s="15"/>
      <c r="N223" s="15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3"/>
      <c r="Z223" s="13"/>
    </row>
    <row r="224" spans="1:26" ht="15">
      <c r="A224" s="11"/>
      <c r="B224" s="15"/>
      <c r="C224" s="11"/>
      <c r="D224" s="11"/>
      <c r="E224" s="15"/>
      <c r="F224" s="8"/>
      <c r="G224" s="8"/>
      <c r="H224" s="8"/>
      <c r="I224" s="8"/>
      <c r="J224" s="8"/>
      <c r="K224" s="8"/>
      <c r="L224" s="8"/>
      <c r="M224" s="15"/>
      <c r="N224" s="15"/>
      <c r="O224" s="13"/>
      <c r="P224" s="13"/>
      <c r="Q224" s="13"/>
      <c r="R224" s="13"/>
      <c r="S224" s="14"/>
      <c r="T224" s="13"/>
      <c r="U224" s="13"/>
      <c r="V224" s="13"/>
      <c r="W224" s="13"/>
      <c r="X224" s="13"/>
      <c r="Y224" s="13"/>
      <c r="Z224" s="13"/>
    </row>
    <row r="225" spans="1:26" ht="15">
      <c r="A225" s="11"/>
      <c r="B225" s="15"/>
      <c r="C225" s="11"/>
      <c r="D225" s="11"/>
      <c r="E225" s="15"/>
      <c r="F225" s="8"/>
      <c r="G225" s="8"/>
      <c r="H225" s="8"/>
      <c r="I225" s="8"/>
      <c r="J225" s="8"/>
      <c r="K225" s="8"/>
      <c r="L225" s="8"/>
      <c r="M225" s="15"/>
      <c r="N225" s="15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3"/>
      <c r="Z225" s="13"/>
    </row>
    <row r="226" spans="1:26" ht="15">
      <c r="A226" s="11"/>
      <c r="B226" s="15"/>
      <c r="C226" s="11"/>
      <c r="D226" s="11"/>
      <c r="E226" s="15"/>
      <c r="F226" s="8"/>
      <c r="G226" s="8"/>
      <c r="H226" s="8"/>
      <c r="I226" s="8"/>
      <c r="J226" s="8"/>
      <c r="K226" s="8"/>
      <c r="L226" s="8"/>
      <c r="M226" s="15"/>
      <c r="N226" s="15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3"/>
      <c r="Z226" s="13"/>
    </row>
    <row r="227" spans="1:26" ht="15">
      <c r="A227" s="11"/>
      <c r="B227" s="15"/>
      <c r="C227" s="11"/>
      <c r="D227" s="11"/>
      <c r="E227" s="15"/>
      <c r="F227" s="8"/>
      <c r="G227" s="8"/>
      <c r="H227" s="8"/>
      <c r="I227" s="8"/>
      <c r="J227" s="8"/>
      <c r="K227" s="8"/>
      <c r="L227" s="8"/>
      <c r="M227" s="15"/>
      <c r="N227" s="15"/>
      <c r="O227" s="13"/>
      <c r="P227" s="13"/>
      <c r="Q227" s="13"/>
      <c r="R227" s="13"/>
      <c r="S227" s="14"/>
      <c r="T227" s="13"/>
      <c r="U227" s="13"/>
      <c r="V227" s="13"/>
      <c r="W227" s="13"/>
      <c r="X227" s="13"/>
      <c r="Y227" s="13"/>
      <c r="Z227" s="13"/>
    </row>
    <row r="228" spans="1:26" ht="15">
      <c r="A228" s="11"/>
      <c r="B228" s="15"/>
      <c r="C228" s="11"/>
      <c r="D228" s="11"/>
      <c r="E228" s="15"/>
      <c r="F228" s="8"/>
      <c r="G228" s="8"/>
      <c r="H228" s="8"/>
      <c r="I228" s="8"/>
      <c r="J228" s="8"/>
      <c r="K228" s="8"/>
      <c r="L228" s="8"/>
      <c r="M228" s="15"/>
      <c r="N228" s="15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3"/>
      <c r="Z228" s="13"/>
    </row>
    <row r="229" spans="1:26" ht="15">
      <c r="A229" s="11"/>
      <c r="B229" s="15"/>
      <c r="C229" s="11"/>
      <c r="D229" s="11"/>
      <c r="E229" s="15"/>
      <c r="F229" s="8"/>
      <c r="G229" s="8"/>
      <c r="H229" s="8"/>
      <c r="I229" s="8"/>
      <c r="J229" s="8"/>
      <c r="K229" s="8"/>
      <c r="L229" s="8"/>
      <c r="M229" s="15"/>
      <c r="N229" s="15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3"/>
      <c r="Z229" s="13"/>
    </row>
    <row r="230" spans="1:26" ht="15">
      <c r="A230" s="11"/>
      <c r="B230" s="15"/>
      <c r="C230" s="11"/>
      <c r="D230" s="11"/>
      <c r="E230" s="15"/>
      <c r="F230" s="8"/>
      <c r="G230" s="8"/>
      <c r="H230" s="8"/>
      <c r="I230" s="8"/>
      <c r="J230" s="8"/>
      <c r="K230" s="8"/>
      <c r="L230" s="8"/>
      <c r="M230" s="15"/>
      <c r="N230" s="15"/>
      <c r="O230" s="13"/>
      <c r="P230" s="13"/>
      <c r="Q230" s="13"/>
      <c r="R230" s="13"/>
      <c r="S230" s="14"/>
      <c r="T230" s="13"/>
      <c r="U230" s="13"/>
      <c r="V230" s="13"/>
      <c r="W230" s="13"/>
      <c r="X230" s="13"/>
      <c r="Y230" s="13"/>
      <c r="Z230" s="13"/>
    </row>
    <row r="231" spans="1:26" ht="15">
      <c r="A231" s="11"/>
      <c r="B231" s="15"/>
      <c r="C231" s="11"/>
      <c r="D231" s="11"/>
      <c r="E231" s="15"/>
      <c r="F231" s="8"/>
      <c r="G231" s="8"/>
      <c r="H231" s="8"/>
      <c r="I231" s="8"/>
      <c r="J231" s="8"/>
      <c r="K231" s="8"/>
      <c r="L231" s="8"/>
      <c r="M231" s="15"/>
      <c r="N231" s="15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3"/>
      <c r="Z231" s="13"/>
    </row>
    <row r="232" spans="1:26" ht="15">
      <c r="A232" s="11"/>
      <c r="B232" s="15"/>
      <c r="C232" s="11"/>
      <c r="D232" s="11"/>
      <c r="E232" s="15"/>
      <c r="F232" s="8"/>
      <c r="G232" s="8"/>
      <c r="H232" s="8"/>
      <c r="I232" s="8"/>
      <c r="J232" s="8"/>
      <c r="K232" s="8"/>
      <c r="L232" s="8"/>
      <c r="M232" s="15"/>
      <c r="N232" s="15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3"/>
      <c r="Z232" s="13"/>
    </row>
    <row r="233" spans="1:26" ht="15">
      <c r="A233" s="11"/>
      <c r="B233" s="15"/>
      <c r="C233" s="11"/>
      <c r="D233" s="11"/>
      <c r="E233" s="15"/>
      <c r="F233" s="8"/>
      <c r="G233" s="8"/>
      <c r="H233" s="8"/>
      <c r="I233" s="8"/>
      <c r="J233" s="8"/>
      <c r="K233" s="8"/>
      <c r="L233" s="8"/>
      <c r="M233" s="15"/>
      <c r="N233" s="15"/>
      <c r="O233" s="13"/>
      <c r="P233" s="13"/>
      <c r="Q233" s="13"/>
      <c r="R233" s="13"/>
      <c r="S233" s="14"/>
      <c r="T233" s="13"/>
      <c r="U233" s="13"/>
      <c r="V233" s="13"/>
      <c r="W233" s="13"/>
      <c r="X233" s="13"/>
      <c r="Y233" s="13"/>
      <c r="Z233" s="13"/>
    </row>
    <row r="234" spans="1:26" ht="15">
      <c r="A234" s="11"/>
      <c r="B234" s="15"/>
      <c r="C234" s="11"/>
      <c r="D234" s="11"/>
      <c r="E234" s="15"/>
      <c r="F234" s="8"/>
      <c r="G234" s="8"/>
      <c r="H234" s="8"/>
      <c r="I234" s="8"/>
      <c r="J234" s="8"/>
      <c r="K234" s="8"/>
      <c r="L234" s="8"/>
      <c r="M234" s="15"/>
      <c r="N234" s="15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3"/>
      <c r="Z234" s="13"/>
    </row>
    <row r="235" spans="1:26" ht="15">
      <c r="A235" s="11"/>
      <c r="B235" s="15"/>
      <c r="C235" s="11"/>
      <c r="D235" s="11"/>
      <c r="E235" s="15"/>
      <c r="F235" s="8"/>
      <c r="G235" s="8"/>
      <c r="H235" s="8"/>
      <c r="I235" s="8"/>
      <c r="J235" s="8"/>
      <c r="K235" s="8"/>
      <c r="L235" s="8"/>
      <c r="M235" s="15"/>
      <c r="N235" s="15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3"/>
      <c r="Z235" s="13"/>
    </row>
    <row r="236" spans="1:26" ht="15">
      <c r="A236" s="11"/>
      <c r="B236" s="15"/>
      <c r="C236" s="11"/>
      <c r="D236" s="11"/>
      <c r="E236" s="15"/>
      <c r="F236" s="8"/>
      <c r="G236" s="8"/>
      <c r="H236" s="8"/>
      <c r="I236" s="8"/>
      <c r="J236" s="8"/>
      <c r="K236" s="8"/>
      <c r="L236" s="8"/>
      <c r="M236" s="15"/>
      <c r="N236" s="15"/>
      <c r="O236" s="13"/>
      <c r="P236" s="13"/>
      <c r="Q236" s="13"/>
      <c r="R236" s="13"/>
      <c r="S236" s="14"/>
      <c r="T236" s="13"/>
      <c r="U236" s="13"/>
      <c r="V236" s="13"/>
      <c r="W236" s="13"/>
      <c r="X236" s="13"/>
      <c r="Y236" s="13"/>
      <c r="Z236" s="13"/>
    </row>
    <row r="237" spans="1:26" ht="15">
      <c r="A237" s="11"/>
      <c r="B237" s="15"/>
      <c r="C237" s="11"/>
      <c r="D237" s="11"/>
      <c r="E237" s="15"/>
      <c r="F237" s="8"/>
      <c r="G237" s="8"/>
      <c r="H237" s="8"/>
      <c r="I237" s="8"/>
      <c r="J237" s="8"/>
      <c r="K237" s="8"/>
      <c r="L237" s="8"/>
      <c r="M237" s="15"/>
      <c r="N237" s="15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3"/>
      <c r="Z237" s="13"/>
    </row>
    <row r="238" spans="1:26" ht="15">
      <c r="A238" s="11"/>
      <c r="B238" s="15"/>
      <c r="C238" s="11"/>
      <c r="D238" s="11"/>
      <c r="E238" s="15"/>
      <c r="F238" s="8"/>
      <c r="G238" s="8"/>
      <c r="H238" s="8"/>
      <c r="I238" s="8"/>
      <c r="J238" s="8"/>
      <c r="K238" s="8"/>
      <c r="L238" s="8"/>
      <c r="M238" s="15"/>
      <c r="N238" s="15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3"/>
      <c r="Z238" s="13"/>
    </row>
    <row r="239" spans="1:26" ht="15">
      <c r="A239" s="11"/>
      <c r="B239" s="15"/>
      <c r="C239" s="11"/>
      <c r="D239" s="11"/>
      <c r="E239" s="15"/>
      <c r="F239" s="8"/>
      <c r="G239" s="8"/>
      <c r="H239" s="8"/>
      <c r="I239" s="8"/>
      <c r="J239" s="8"/>
      <c r="K239" s="8"/>
      <c r="L239" s="8"/>
      <c r="M239" s="15"/>
      <c r="N239" s="15"/>
      <c r="O239" s="13"/>
      <c r="P239" s="13"/>
      <c r="Q239" s="13"/>
      <c r="R239" s="13"/>
      <c r="S239" s="14"/>
      <c r="T239" s="13"/>
      <c r="U239" s="13"/>
      <c r="V239" s="13"/>
      <c r="W239" s="13"/>
      <c r="X239" s="13"/>
      <c r="Y239" s="13"/>
      <c r="Z239" s="13"/>
    </row>
    <row r="240" spans="1:26" ht="15">
      <c r="A240" s="11"/>
      <c r="B240" s="15"/>
      <c r="C240" s="11"/>
      <c r="D240" s="11"/>
      <c r="E240" s="15"/>
      <c r="F240" s="8"/>
      <c r="G240" s="8"/>
      <c r="H240" s="8"/>
      <c r="I240" s="8"/>
      <c r="J240" s="8"/>
      <c r="K240" s="8"/>
      <c r="L240" s="8"/>
      <c r="M240" s="15"/>
      <c r="N240" s="15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3"/>
      <c r="Z240" s="13"/>
    </row>
    <row r="241" spans="1:26" ht="15">
      <c r="A241" s="11"/>
      <c r="B241" s="15"/>
      <c r="C241" s="11"/>
      <c r="D241" s="11"/>
      <c r="E241" s="15"/>
      <c r="F241" s="8"/>
      <c r="G241" s="8"/>
      <c r="H241" s="8"/>
      <c r="I241" s="8"/>
      <c r="J241" s="8"/>
      <c r="K241" s="8"/>
      <c r="L241" s="8"/>
      <c r="M241" s="15"/>
      <c r="N241" s="15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3"/>
      <c r="Z241" s="13"/>
    </row>
    <row r="242" spans="1:26" ht="15">
      <c r="A242" s="11"/>
      <c r="B242" s="15"/>
      <c r="C242" s="11"/>
      <c r="D242" s="11"/>
      <c r="E242" s="15"/>
      <c r="F242" s="8"/>
      <c r="G242" s="8"/>
      <c r="H242" s="8"/>
      <c r="I242" s="8"/>
      <c r="J242" s="8"/>
      <c r="K242" s="8"/>
      <c r="L242" s="8"/>
      <c r="M242" s="15"/>
      <c r="N242" s="15"/>
      <c r="O242" s="13"/>
      <c r="P242" s="13"/>
      <c r="Q242" s="13"/>
      <c r="R242" s="13"/>
      <c r="S242" s="14"/>
      <c r="T242" s="13"/>
      <c r="U242" s="13"/>
      <c r="V242" s="13"/>
      <c r="W242" s="13"/>
      <c r="X242" s="13"/>
      <c r="Y242" s="13"/>
      <c r="Z242" s="13"/>
    </row>
    <row r="243" spans="1:26" ht="15">
      <c r="A243" s="11"/>
      <c r="B243" s="15"/>
      <c r="C243" s="11"/>
      <c r="D243" s="11"/>
      <c r="E243" s="15"/>
      <c r="F243" s="8"/>
      <c r="G243" s="8"/>
      <c r="H243" s="8"/>
      <c r="I243" s="8"/>
      <c r="J243" s="8"/>
      <c r="K243" s="8"/>
      <c r="L243" s="8"/>
      <c r="M243" s="15"/>
      <c r="N243" s="15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3"/>
      <c r="Z243" s="13"/>
    </row>
    <row r="244" spans="1:26" ht="15">
      <c r="A244" s="11"/>
      <c r="B244" s="15"/>
      <c r="C244" s="11"/>
      <c r="D244" s="11"/>
      <c r="E244" s="15"/>
      <c r="F244" s="8"/>
      <c r="G244" s="8"/>
      <c r="H244" s="8"/>
      <c r="I244" s="8"/>
      <c r="J244" s="8"/>
      <c r="K244" s="8"/>
      <c r="L244" s="8"/>
      <c r="M244" s="15"/>
      <c r="N244" s="15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3"/>
      <c r="Z244" s="13"/>
    </row>
    <row r="245" spans="1:26" ht="15">
      <c r="A245" s="11"/>
      <c r="B245" s="15"/>
      <c r="C245" s="11"/>
      <c r="D245" s="11"/>
      <c r="E245" s="15"/>
      <c r="F245" s="8"/>
      <c r="G245" s="8"/>
      <c r="H245" s="8"/>
      <c r="I245" s="8"/>
      <c r="J245" s="8"/>
      <c r="K245" s="8"/>
      <c r="L245" s="8"/>
      <c r="M245" s="15"/>
      <c r="N245" s="15"/>
      <c r="O245" s="13"/>
      <c r="P245" s="13"/>
      <c r="Q245" s="13"/>
      <c r="R245" s="13"/>
      <c r="S245" s="14"/>
      <c r="T245" s="13"/>
      <c r="U245" s="13"/>
      <c r="V245" s="13"/>
      <c r="W245" s="13"/>
      <c r="X245" s="13"/>
      <c r="Y245" s="13"/>
      <c r="Z245" s="13"/>
    </row>
    <row r="246" spans="1:26" ht="15">
      <c r="A246" s="11"/>
      <c r="B246" s="15"/>
      <c r="C246" s="11"/>
      <c r="D246" s="11"/>
      <c r="E246" s="15"/>
      <c r="F246" s="8"/>
      <c r="G246" s="8"/>
      <c r="H246" s="8"/>
      <c r="I246" s="8"/>
      <c r="J246" s="8"/>
      <c r="K246" s="8"/>
      <c r="L246" s="8"/>
      <c r="M246" s="15"/>
      <c r="N246" s="15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3"/>
      <c r="Z246" s="13"/>
    </row>
    <row r="247" spans="1:26" ht="15">
      <c r="A247" s="11"/>
      <c r="B247" s="15"/>
      <c r="C247" s="11"/>
      <c r="D247" s="11"/>
      <c r="E247" s="15"/>
      <c r="F247" s="8"/>
      <c r="G247" s="8"/>
      <c r="H247" s="8"/>
      <c r="I247" s="8"/>
      <c r="J247" s="8"/>
      <c r="K247" s="8"/>
      <c r="L247" s="8"/>
      <c r="M247" s="15"/>
      <c r="N247" s="15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3"/>
      <c r="Z247" s="13"/>
    </row>
    <row r="248" spans="1:26" ht="15">
      <c r="A248" s="11"/>
      <c r="B248" s="15"/>
      <c r="C248" s="11"/>
      <c r="D248" s="11"/>
      <c r="E248" s="15"/>
      <c r="F248" s="8"/>
      <c r="G248" s="8"/>
      <c r="H248" s="8"/>
      <c r="I248" s="8"/>
      <c r="J248" s="8"/>
      <c r="K248" s="8"/>
      <c r="L248" s="8"/>
      <c r="M248" s="15"/>
      <c r="N248" s="15"/>
      <c r="O248" s="13"/>
      <c r="P248" s="13"/>
      <c r="Q248" s="13"/>
      <c r="R248" s="13"/>
      <c r="S248" s="14"/>
      <c r="T248" s="13"/>
      <c r="U248" s="13"/>
      <c r="V248" s="13"/>
      <c r="W248" s="13"/>
      <c r="X248" s="13"/>
      <c r="Y248" s="13"/>
      <c r="Z248" s="13"/>
    </row>
    <row r="249" spans="1:26" ht="15">
      <c r="A249" s="11"/>
      <c r="B249" s="15"/>
      <c r="C249" s="11"/>
      <c r="D249" s="11"/>
      <c r="E249" s="15"/>
      <c r="F249" s="8"/>
      <c r="G249" s="8"/>
      <c r="H249" s="8"/>
      <c r="I249" s="8"/>
      <c r="J249" s="8"/>
      <c r="K249" s="8"/>
      <c r="L249" s="8"/>
      <c r="M249" s="15"/>
      <c r="N249" s="15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3"/>
      <c r="Z249" s="13"/>
    </row>
    <row r="250" spans="1:26" ht="15">
      <c r="A250" s="11"/>
      <c r="B250" s="15"/>
      <c r="C250" s="11"/>
      <c r="D250" s="11"/>
      <c r="E250" s="15"/>
      <c r="F250" s="8"/>
      <c r="G250" s="8"/>
      <c r="H250" s="8"/>
      <c r="I250" s="8"/>
      <c r="J250" s="8"/>
      <c r="K250" s="8"/>
      <c r="L250" s="8"/>
      <c r="M250" s="15"/>
      <c r="N250" s="15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3"/>
      <c r="Z250" s="13"/>
    </row>
    <row r="251" spans="1:26" ht="15">
      <c r="A251" s="11"/>
      <c r="B251" s="15"/>
      <c r="C251" s="11"/>
      <c r="D251" s="11"/>
      <c r="E251" s="15"/>
      <c r="F251" s="8"/>
      <c r="G251" s="8"/>
      <c r="H251" s="8"/>
      <c r="I251" s="8"/>
      <c r="J251" s="8"/>
      <c r="K251" s="8"/>
      <c r="L251" s="8"/>
      <c r="M251" s="15"/>
      <c r="N251" s="15"/>
      <c r="O251" s="13"/>
      <c r="P251" s="13"/>
      <c r="Q251" s="13"/>
      <c r="R251" s="13"/>
      <c r="S251" s="14"/>
      <c r="T251" s="13"/>
      <c r="U251" s="13"/>
      <c r="V251" s="13"/>
      <c r="W251" s="13"/>
      <c r="X251" s="13"/>
      <c r="Y251" s="13"/>
      <c r="Z251" s="13"/>
    </row>
    <row r="252" spans="1:26" ht="15">
      <c r="A252" s="11"/>
      <c r="B252" s="15"/>
      <c r="C252" s="11"/>
      <c r="D252" s="11"/>
      <c r="E252" s="15"/>
      <c r="F252" s="8"/>
      <c r="G252" s="8"/>
      <c r="H252" s="8"/>
      <c r="I252" s="8"/>
      <c r="J252" s="8"/>
      <c r="K252" s="8"/>
      <c r="L252" s="8"/>
      <c r="M252" s="15"/>
      <c r="N252" s="15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3"/>
      <c r="Z252" s="13"/>
    </row>
    <row r="253" spans="1:26" ht="15">
      <c r="A253" s="11"/>
      <c r="B253" s="15"/>
      <c r="C253" s="11"/>
      <c r="D253" s="11"/>
      <c r="E253" s="15"/>
      <c r="F253" s="8"/>
      <c r="G253" s="8"/>
      <c r="H253" s="8"/>
      <c r="I253" s="8"/>
      <c r="J253" s="8"/>
      <c r="K253" s="8"/>
      <c r="L253" s="8"/>
      <c r="M253" s="15"/>
      <c r="N253" s="15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3"/>
      <c r="Z253" s="13"/>
    </row>
    <row r="254" spans="1:26" ht="15">
      <c r="A254" s="11"/>
      <c r="B254" s="15"/>
      <c r="C254" s="11"/>
      <c r="D254" s="11"/>
      <c r="E254" s="15"/>
      <c r="F254" s="8"/>
      <c r="G254" s="8"/>
      <c r="H254" s="8"/>
      <c r="I254" s="8"/>
      <c r="J254" s="8"/>
      <c r="K254" s="8"/>
      <c r="L254" s="8"/>
      <c r="M254" s="15"/>
      <c r="N254" s="15"/>
      <c r="O254" s="13"/>
      <c r="P254" s="13"/>
      <c r="Q254" s="13"/>
      <c r="R254" s="13"/>
      <c r="S254" s="14"/>
      <c r="T254" s="13"/>
      <c r="U254" s="13"/>
      <c r="V254" s="13"/>
      <c r="W254" s="13"/>
      <c r="X254" s="13"/>
      <c r="Y254" s="13"/>
      <c r="Z254" s="13"/>
    </row>
    <row r="255" spans="1:26" ht="15">
      <c r="A255" s="11"/>
      <c r="B255" s="15"/>
      <c r="C255" s="11"/>
      <c r="D255" s="11"/>
      <c r="E255" s="15"/>
      <c r="F255" s="8"/>
      <c r="G255" s="8"/>
      <c r="H255" s="8"/>
      <c r="I255" s="8"/>
      <c r="J255" s="8"/>
      <c r="K255" s="8"/>
      <c r="L255" s="8"/>
      <c r="M255" s="15"/>
      <c r="N255" s="15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3"/>
      <c r="Z255" s="13"/>
    </row>
    <row r="256" spans="1:26" ht="15">
      <c r="A256" s="11"/>
      <c r="B256" s="15"/>
      <c r="C256" s="11"/>
      <c r="D256" s="11"/>
      <c r="E256" s="15"/>
      <c r="F256" s="8"/>
      <c r="G256" s="8"/>
      <c r="H256" s="8"/>
      <c r="I256" s="8"/>
      <c r="J256" s="8"/>
      <c r="K256" s="8"/>
      <c r="L256" s="8"/>
      <c r="M256" s="15"/>
      <c r="N256" s="15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3"/>
      <c r="Z256" s="13"/>
    </row>
    <row r="257" spans="1:26" ht="15">
      <c r="A257" s="11"/>
      <c r="B257" s="15"/>
      <c r="C257" s="11"/>
      <c r="D257" s="11"/>
      <c r="E257" s="15"/>
      <c r="F257" s="8"/>
      <c r="G257" s="8"/>
      <c r="H257" s="8"/>
      <c r="I257" s="8"/>
      <c r="J257" s="8"/>
      <c r="K257" s="8"/>
      <c r="L257" s="8"/>
      <c r="M257" s="15"/>
      <c r="N257" s="15"/>
      <c r="O257" s="13"/>
      <c r="P257" s="13"/>
      <c r="Q257" s="13"/>
      <c r="R257" s="13"/>
      <c r="S257" s="14"/>
      <c r="T257" s="13"/>
      <c r="U257" s="13"/>
      <c r="V257" s="13"/>
      <c r="W257" s="13"/>
      <c r="X257" s="13"/>
      <c r="Y257" s="13"/>
      <c r="Z257" s="13"/>
    </row>
    <row r="258" spans="1:26" ht="15">
      <c r="A258" s="11"/>
      <c r="B258" s="15"/>
      <c r="C258" s="11"/>
      <c r="D258" s="11"/>
      <c r="E258" s="15"/>
      <c r="F258" s="8"/>
      <c r="G258" s="8"/>
      <c r="H258" s="8"/>
      <c r="I258" s="8"/>
      <c r="J258" s="8"/>
      <c r="K258" s="8"/>
      <c r="L258" s="8"/>
      <c r="M258" s="15"/>
      <c r="N258" s="15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3"/>
      <c r="Z258" s="13"/>
    </row>
    <row r="259" spans="1:26" ht="15">
      <c r="A259" s="11"/>
      <c r="B259" s="15"/>
      <c r="C259" s="11"/>
      <c r="D259" s="11"/>
      <c r="E259" s="15"/>
      <c r="F259" s="8"/>
      <c r="G259" s="8"/>
      <c r="H259" s="8"/>
      <c r="I259" s="8"/>
      <c r="J259" s="8"/>
      <c r="K259" s="8"/>
      <c r="L259" s="8"/>
      <c r="M259" s="15"/>
      <c r="N259" s="15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3"/>
      <c r="Z259" s="13"/>
    </row>
    <row r="260" spans="1:26" ht="15">
      <c r="A260" s="11"/>
      <c r="B260" s="15"/>
      <c r="C260" s="11"/>
      <c r="D260" s="11"/>
      <c r="E260" s="15"/>
      <c r="F260" s="8"/>
      <c r="G260" s="8"/>
      <c r="H260" s="8"/>
      <c r="I260" s="8"/>
      <c r="J260" s="8"/>
      <c r="K260" s="8"/>
      <c r="L260" s="8"/>
      <c r="M260" s="15"/>
      <c r="N260" s="15"/>
      <c r="O260" s="13"/>
      <c r="P260" s="13"/>
      <c r="Q260" s="13"/>
      <c r="R260" s="13"/>
      <c r="S260" s="14"/>
      <c r="T260" s="13"/>
      <c r="U260" s="13"/>
      <c r="V260" s="13"/>
      <c r="W260" s="13"/>
      <c r="X260" s="13"/>
      <c r="Y260" s="13"/>
      <c r="Z260" s="13"/>
    </row>
    <row r="261" spans="1:26" ht="15">
      <c r="A261" s="11"/>
      <c r="B261" s="15"/>
      <c r="C261" s="11"/>
      <c r="D261" s="11"/>
      <c r="E261" s="15"/>
      <c r="F261" s="8"/>
      <c r="G261" s="8"/>
      <c r="H261" s="8"/>
      <c r="I261" s="8"/>
      <c r="J261" s="8"/>
      <c r="K261" s="8"/>
      <c r="L261" s="8"/>
      <c r="M261" s="15"/>
      <c r="N261" s="15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3"/>
      <c r="Z261" s="13"/>
    </row>
    <row r="262" spans="1:26" ht="15">
      <c r="A262" s="11"/>
      <c r="B262" s="15"/>
      <c r="C262" s="11"/>
      <c r="D262" s="11"/>
      <c r="E262" s="15"/>
      <c r="F262" s="8"/>
      <c r="G262" s="8"/>
      <c r="H262" s="8"/>
      <c r="I262" s="8"/>
      <c r="J262" s="8"/>
      <c r="K262" s="8"/>
      <c r="L262" s="8"/>
      <c r="M262" s="15"/>
      <c r="N262" s="15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3"/>
      <c r="Z262" s="13"/>
    </row>
    <row r="263" spans="1:26" ht="15">
      <c r="A263" s="11"/>
      <c r="B263" s="15"/>
      <c r="C263" s="11"/>
      <c r="D263" s="11"/>
      <c r="E263" s="15"/>
      <c r="F263" s="8"/>
      <c r="G263" s="8"/>
      <c r="H263" s="8"/>
      <c r="I263" s="8"/>
      <c r="J263" s="8"/>
      <c r="K263" s="8"/>
      <c r="L263" s="8"/>
      <c r="M263" s="15"/>
      <c r="N263" s="15"/>
      <c r="O263" s="13"/>
      <c r="P263" s="13"/>
      <c r="Q263" s="13"/>
      <c r="R263" s="13"/>
      <c r="S263" s="14"/>
      <c r="T263" s="13"/>
      <c r="U263" s="13"/>
      <c r="V263" s="13"/>
      <c r="W263" s="13"/>
      <c r="X263" s="13"/>
      <c r="Y263" s="13"/>
      <c r="Z263" s="13"/>
    </row>
    <row r="264" spans="1:26" ht="15">
      <c r="A264" s="11"/>
      <c r="B264" s="15"/>
      <c r="C264" s="11"/>
      <c r="D264" s="11"/>
      <c r="E264" s="15"/>
      <c r="F264" s="8"/>
      <c r="G264" s="8"/>
      <c r="H264" s="8"/>
      <c r="I264" s="8"/>
      <c r="J264" s="8"/>
      <c r="K264" s="8"/>
      <c r="L264" s="8"/>
      <c r="M264" s="15"/>
      <c r="N264" s="15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3"/>
      <c r="Z264" s="13"/>
    </row>
    <row r="265" spans="1:26" ht="15">
      <c r="A265" s="11"/>
      <c r="B265" s="15"/>
      <c r="C265" s="11"/>
      <c r="D265" s="11"/>
      <c r="E265" s="15"/>
      <c r="F265" s="8"/>
      <c r="G265" s="8"/>
      <c r="H265" s="8"/>
      <c r="I265" s="8"/>
      <c r="J265" s="8"/>
      <c r="K265" s="8"/>
      <c r="L265" s="8"/>
      <c r="M265" s="15"/>
      <c r="N265" s="15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3"/>
      <c r="Z265" s="13"/>
    </row>
    <row r="266" spans="1:26" ht="15">
      <c r="A266" s="11"/>
      <c r="B266" s="15"/>
      <c r="C266" s="11"/>
      <c r="D266" s="11"/>
      <c r="E266" s="15"/>
      <c r="F266" s="8"/>
      <c r="G266" s="8"/>
      <c r="H266" s="8"/>
      <c r="I266" s="8"/>
      <c r="J266" s="8"/>
      <c r="K266" s="8"/>
      <c r="L266" s="8"/>
      <c r="M266" s="15"/>
      <c r="N266" s="15"/>
      <c r="O266" s="13"/>
      <c r="P266" s="13"/>
      <c r="Q266" s="13"/>
      <c r="R266" s="13"/>
      <c r="S266" s="14"/>
      <c r="T266" s="13"/>
      <c r="U266" s="13"/>
      <c r="V266" s="13"/>
      <c r="W266" s="13"/>
      <c r="X266" s="13"/>
      <c r="Y266" s="13"/>
      <c r="Z266" s="13"/>
    </row>
    <row r="267" spans="1:26" ht="15">
      <c r="A267" s="11"/>
      <c r="B267" s="15"/>
      <c r="C267" s="11"/>
      <c r="D267" s="11"/>
      <c r="E267" s="15"/>
      <c r="F267" s="8"/>
      <c r="G267" s="8"/>
      <c r="H267" s="8"/>
      <c r="I267" s="8"/>
      <c r="J267" s="8"/>
      <c r="K267" s="8"/>
      <c r="L267" s="8"/>
      <c r="M267" s="15"/>
      <c r="N267" s="15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3"/>
      <c r="Z267" s="13"/>
    </row>
    <row r="268" spans="1:26" ht="15">
      <c r="A268" s="11"/>
      <c r="B268" s="15"/>
      <c r="C268" s="11"/>
      <c r="D268" s="11"/>
      <c r="E268" s="15"/>
      <c r="F268" s="8"/>
      <c r="G268" s="8"/>
      <c r="H268" s="8"/>
      <c r="I268" s="8"/>
      <c r="J268" s="8"/>
      <c r="K268" s="8"/>
      <c r="L268" s="8"/>
      <c r="M268" s="15"/>
      <c r="N268" s="15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3"/>
      <c r="Z268" s="13"/>
    </row>
    <row r="269" spans="1:26" ht="15">
      <c r="A269" s="11"/>
      <c r="B269" s="15"/>
      <c r="C269" s="11"/>
      <c r="D269" s="11"/>
      <c r="E269" s="15"/>
      <c r="F269" s="8"/>
      <c r="G269" s="8"/>
      <c r="H269" s="8"/>
      <c r="I269" s="8"/>
      <c r="J269" s="8"/>
      <c r="K269" s="8"/>
      <c r="L269" s="8"/>
      <c r="M269" s="15"/>
      <c r="N269" s="15"/>
      <c r="O269" s="13"/>
      <c r="P269" s="13"/>
      <c r="Q269" s="13"/>
      <c r="R269" s="13"/>
      <c r="S269" s="14"/>
      <c r="T269" s="13"/>
      <c r="U269" s="13"/>
      <c r="V269" s="13"/>
      <c r="W269" s="13"/>
      <c r="X269" s="13"/>
      <c r="Y269" s="13"/>
      <c r="Z269" s="13"/>
    </row>
    <row r="270" spans="1:26" ht="15">
      <c r="A270" s="11"/>
      <c r="B270" s="15"/>
      <c r="C270" s="11"/>
      <c r="D270" s="11"/>
      <c r="E270" s="15"/>
      <c r="F270" s="8"/>
      <c r="G270" s="8"/>
      <c r="H270" s="8"/>
      <c r="I270" s="8"/>
      <c r="J270" s="8"/>
      <c r="K270" s="8"/>
      <c r="L270" s="8"/>
      <c r="M270" s="15"/>
      <c r="N270" s="15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3"/>
      <c r="Z270" s="13"/>
    </row>
    <row r="271" spans="1:26" ht="15">
      <c r="A271" s="11"/>
      <c r="B271" s="15"/>
      <c r="C271" s="11"/>
      <c r="D271" s="11"/>
      <c r="E271" s="15"/>
      <c r="F271" s="8"/>
      <c r="G271" s="8"/>
      <c r="H271" s="8"/>
      <c r="I271" s="8"/>
      <c r="J271" s="8"/>
      <c r="K271" s="8"/>
      <c r="L271" s="8"/>
      <c r="M271" s="15"/>
      <c r="N271" s="15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3"/>
      <c r="Z271" s="13"/>
    </row>
    <row r="272" spans="1:26" ht="15">
      <c r="A272" s="11"/>
      <c r="B272" s="15"/>
      <c r="C272" s="11"/>
      <c r="D272" s="11"/>
      <c r="E272" s="15"/>
      <c r="F272" s="8"/>
      <c r="G272" s="8"/>
      <c r="H272" s="8"/>
      <c r="I272" s="8"/>
      <c r="J272" s="8"/>
      <c r="K272" s="8"/>
      <c r="L272" s="8"/>
      <c r="M272" s="15"/>
      <c r="N272" s="15"/>
      <c r="O272" s="13"/>
      <c r="P272" s="13"/>
      <c r="Q272" s="13"/>
      <c r="R272" s="13"/>
      <c r="S272" s="14"/>
      <c r="T272" s="13"/>
      <c r="U272" s="13"/>
      <c r="V272" s="13"/>
      <c r="W272" s="13"/>
      <c r="X272" s="13"/>
      <c r="Y272" s="13"/>
      <c r="Z272" s="13"/>
    </row>
    <row r="273" spans="1:26" ht="15">
      <c r="A273" s="11"/>
      <c r="B273" s="15"/>
      <c r="C273" s="11"/>
      <c r="D273" s="11"/>
      <c r="E273" s="15"/>
      <c r="F273" s="8"/>
      <c r="G273" s="8"/>
      <c r="H273" s="8"/>
      <c r="I273" s="8"/>
      <c r="J273" s="8"/>
      <c r="K273" s="8"/>
      <c r="L273" s="8"/>
      <c r="M273" s="15"/>
      <c r="N273" s="15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3"/>
      <c r="Z273" s="13"/>
    </row>
    <row r="274" spans="1:26" ht="15">
      <c r="A274" s="11"/>
      <c r="B274" s="15"/>
      <c r="C274" s="11"/>
      <c r="D274" s="11"/>
      <c r="E274" s="15"/>
      <c r="F274" s="8"/>
      <c r="G274" s="8"/>
      <c r="H274" s="8"/>
      <c r="I274" s="8"/>
      <c r="J274" s="8"/>
      <c r="K274" s="8"/>
      <c r="L274" s="8"/>
      <c r="M274" s="15"/>
      <c r="N274" s="15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3"/>
      <c r="Z274" s="13"/>
    </row>
    <row r="275" spans="1:26" ht="15">
      <c r="A275" s="11"/>
      <c r="B275" s="15"/>
      <c r="C275" s="11"/>
      <c r="D275" s="11"/>
      <c r="E275" s="15"/>
      <c r="F275" s="8"/>
      <c r="G275" s="8"/>
      <c r="H275" s="8"/>
      <c r="I275" s="8"/>
      <c r="J275" s="8"/>
      <c r="K275" s="8"/>
      <c r="L275" s="8"/>
      <c r="M275" s="15"/>
      <c r="N275" s="15"/>
      <c r="O275" s="13"/>
      <c r="P275" s="13"/>
      <c r="Q275" s="13"/>
      <c r="R275" s="13"/>
      <c r="S275" s="14"/>
      <c r="T275" s="13"/>
      <c r="U275" s="13"/>
      <c r="V275" s="13"/>
      <c r="W275" s="13"/>
      <c r="X275" s="13"/>
      <c r="Y275" s="13"/>
      <c r="Z275" s="13"/>
    </row>
    <row r="276" spans="1:26" ht="15">
      <c r="A276" s="11"/>
      <c r="B276" s="15"/>
      <c r="C276" s="11"/>
      <c r="D276" s="11"/>
      <c r="E276" s="15"/>
      <c r="F276" s="8"/>
      <c r="G276" s="8"/>
      <c r="H276" s="8"/>
      <c r="I276" s="8"/>
      <c r="J276" s="8"/>
      <c r="K276" s="8"/>
      <c r="L276" s="8"/>
      <c r="M276" s="15"/>
      <c r="N276" s="15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3"/>
      <c r="Z276" s="13"/>
    </row>
    <row r="277" spans="1:26" ht="15">
      <c r="A277" s="11"/>
      <c r="B277" s="15"/>
      <c r="C277" s="11"/>
      <c r="D277" s="11"/>
      <c r="E277" s="15"/>
      <c r="F277" s="8"/>
      <c r="G277" s="8"/>
      <c r="H277" s="8"/>
      <c r="I277" s="8"/>
      <c r="J277" s="8"/>
      <c r="K277" s="8"/>
      <c r="L277" s="8"/>
      <c r="M277" s="15"/>
      <c r="N277" s="15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3"/>
      <c r="Z277" s="13"/>
    </row>
    <row r="278" spans="1:26" ht="15">
      <c r="A278" s="11"/>
      <c r="B278" s="15"/>
      <c r="C278" s="11"/>
      <c r="D278" s="11"/>
      <c r="E278" s="15"/>
      <c r="F278" s="8"/>
      <c r="G278" s="8"/>
      <c r="H278" s="8"/>
      <c r="I278" s="8"/>
      <c r="J278" s="8"/>
      <c r="K278" s="8"/>
      <c r="L278" s="8"/>
      <c r="M278" s="15"/>
      <c r="N278" s="15"/>
      <c r="O278" s="13"/>
      <c r="P278" s="13"/>
      <c r="Q278" s="13"/>
      <c r="R278" s="13"/>
      <c r="S278" s="14"/>
      <c r="T278" s="13"/>
      <c r="U278" s="13"/>
      <c r="V278" s="13"/>
      <c r="W278" s="13"/>
      <c r="X278" s="13"/>
      <c r="Y278" s="13"/>
      <c r="Z278" s="13"/>
    </row>
    <row r="279" spans="1:26" ht="15">
      <c r="A279" s="11"/>
      <c r="B279" s="15"/>
      <c r="C279" s="11"/>
      <c r="D279" s="11"/>
      <c r="E279" s="15"/>
      <c r="F279" s="8"/>
      <c r="G279" s="8"/>
      <c r="H279" s="8"/>
      <c r="I279" s="8"/>
      <c r="J279" s="8"/>
      <c r="K279" s="8"/>
      <c r="L279" s="8"/>
      <c r="M279" s="15"/>
      <c r="N279" s="15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3"/>
      <c r="Z279" s="13"/>
    </row>
    <row r="280" spans="1:26" ht="15">
      <c r="A280" s="11"/>
      <c r="B280" s="15"/>
      <c r="C280" s="11"/>
      <c r="D280" s="11"/>
      <c r="E280" s="15"/>
      <c r="F280" s="8"/>
      <c r="G280" s="8"/>
      <c r="H280" s="8"/>
      <c r="I280" s="8"/>
      <c r="J280" s="8"/>
      <c r="K280" s="8"/>
      <c r="L280" s="8"/>
      <c r="M280" s="15"/>
      <c r="N280" s="15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3"/>
      <c r="Z280" s="13"/>
    </row>
    <row r="281" spans="1:26" ht="15">
      <c r="A281" s="11"/>
      <c r="B281" s="15"/>
      <c r="C281" s="11"/>
      <c r="D281" s="11"/>
      <c r="E281" s="15"/>
      <c r="F281" s="8"/>
      <c r="G281" s="8"/>
      <c r="H281" s="8"/>
      <c r="I281" s="8"/>
      <c r="J281" s="8"/>
      <c r="K281" s="8"/>
      <c r="L281" s="8"/>
      <c r="M281" s="15"/>
      <c r="N281" s="15"/>
      <c r="O281" s="13"/>
      <c r="P281" s="13"/>
      <c r="Q281" s="13"/>
      <c r="R281" s="13"/>
      <c r="S281" s="14"/>
      <c r="T281" s="13"/>
      <c r="U281" s="13"/>
      <c r="V281" s="13"/>
      <c r="W281" s="13"/>
      <c r="X281" s="13"/>
      <c r="Y281" s="13"/>
      <c r="Z281" s="13"/>
    </row>
    <row r="282" spans="1:26" ht="15">
      <c r="A282" s="11"/>
      <c r="B282" s="15"/>
      <c r="C282" s="11"/>
      <c r="D282" s="11"/>
      <c r="E282" s="15"/>
      <c r="F282" s="8"/>
      <c r="G282" s="8"/>
      <c r="H282" s="8"/>
      <c r="I282" s="8"/>
      <c r="J282" s="8"/>
      <c r="K282" s="8"/>
      <c r="L282" s="8"/>
      <c r="M282" s="15"/>
      <c r="N282" s="15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3"/>
      <c r="Z282" s="13"/>
    </row>
    <row r="283" spans="1:26" ht="15">
      <c r="A283" s="11"/>
      <c r="B283" s="15"/>
      <c r="C283" s="11"/>
      <c r="D283" s="11"/>
      <c r="E283" s="15"/>
      <c r="F283" s="8"/>
      <c r="G283" s="8"/>
      <c r="H283" s="8"/>
      <c r="I283" s="8"/>
      <c r="J283" s="8"/>
      <c r="K283" s="8"/>
      <c r="L283" s="8"/>
      <c r="M283" s="15"/>
      <c r="N283" s="15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3"/>
      <c r="Z283" s="13"/>
    </row>
    <row r="284" spans="1:26" ht="15">
      <c r="A284" s="11"/>
      <c r="B284" s="15"/>
      <c r="C284" s="11"/>
      <c r="D284" s="11"/>
      <c r="E284" s="15"/>
      <c r="F284" s="8"/>
      <c r="G284" s="8"/>
      <c r="H284" s="8"/>
      <c r="I284" s="8"/>
      <c r="J284" s="8"/>
      <c r="K284" s="8"/>
      <c r="L284" s="8"/>
      <c r="M284" s="15"/>
      <c r="N284" s="15"/>
      <c r="O284" s="13"/>
      <c r="P284" s="13"/>
      <c r="Q284" s="13"/>
      <c r="R284" s="13"/>
      <c r="S284" s="14"/>
      <c r="T284" s="13"/>
      <c r="U284" s="13"/>
      <c r="V284" s="13"/>
      <c r="W284" s="13"/>
      <c r="X284" s="13"/>
      <c r="Y284" s="13"/>
      <c r="Z284" s="13"/>
    </row>
    <row r="285" spans="1:26" ht="15">
      <c r="A285" s="11"/>
      <c r="B285" s="15"/>
      <c r="C285" s="11"/>
      <c r="D285" s="11"/>
      <c r="E285" s="15"/>
      <c r="F285" s="8"/>
      <c r="G285" s="8"/>
      <c r="H285" s="8"/>
      <c r="I285" s="8"/>
      <c r="J285" s="8"/>
      <c r="K285" s="8"/>
      <c r="L285" s="8"/>
      <c r="M285" s="15"/>
      <c r="N285" s="15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3"/>
      <c r="Z285" s="13"/>
    </row>
    <row r="286" spans="1:26" ht="15">
      <c r="A286" s="11"/>
      <c r="B286" s="15"/>
      <c r="C286" s="11"/>
      <c r="D286" s="11"/>
      <c r="E286" s="15"/>
      <c r="F286" s="8"/>
      <c r="G286" s="8"/>
      <c r="H286" s="8"/>
      <c r="I286" s="8"/>
      <c r="J286" s="8"/>
      <c r="K286" s="8"/>
      <c r="L286" s="8"/>
      <c r="M286" s="15"/>
      <c r="N286" s="15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3"/>
      <c r="Z286" s="13"/>
    </row>
    <row r="287" spans="1:26" ht="15">
      <c r="A287" s="11"/>
      <c r="B287" s="15"/>
      <c r="C287" s="11"/>
      <c r="D287" s="11"/>
      <c r="E287" s="15"/>
      <c r="F287" s="8"/>
      <c r="G287" s="8"/>
      <c r="H287" s="8"/>
      <c r="I287" s="8"/>
      <c r="J287" s="8"/>
      <c r="K287" s="8"/>
      <c r="L287" s="8"/>
      <c r="M287" s="15"/>
      <c r="N287" s="15"/>
      <c r="O287" s="13"/>
      <c r="P287" s="13"/>
      <c r="Q287" s="13"/>
      <c r="R287" s="13"/>
      <c r="S287" s="14"/>
      <c r="T287" s="13"/>
      <c r="U287" s="13"/>
      <c r="V287" s="13"/>
      <c r="W287" s="13"/>
      <c r="X287" s="13"/>
      <c r="Y287" s="13"/>
      <c r="Z287" s="13"/>
    </row>
    <row r="288" spans="1:26" ht="15">
      <c r="A288" s="11"/>
      <c r="B288" s="15"/>
      <c r="C288" s="11"/>
      <c r="D288" s="11"/>
      <c r="E288" s="15"/>
      <c r="F288" s="8"/>
      <c r="G288" s="8"/>
      <c r="H288" s="8"/>
      <c r="I288" s="8"/>
      <c r="J288" s="8"/>
      <c r="K288" s="8"/>
      <c r="L288" s="8"/>
      <c r="M288" s="15"/>
      <c r="N288" s="15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3"/>
      <c r="Z288" s="13"/>
    </row>
    <row r="289" spans="1:26" ht="15">
      <c r="A289" s="11"/>
      <c r="B289" s="15"/>
      <c r="C289" s="11"/>
      <c r="D289" s="11"/>
      <c r="E289" s="15"/>
      <c r="F289" s="8"/>
      <c r="G289" s="8"/>
      <c r="H289" s="8"/>
      <c r="I289" s="8"/>
      <c r="J289" s="8"/>
      <c r="K289" s="8"/>
      <c r="L289" s="8"/>
      <c r="M289" s="15"/>
      <c r="N289" s="15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3"/>
      <c r="Z289" s="13"/>
    </row>
    <row r="290" spans="1:26" ht="15">
      <c r="A290" s="11"/>
      <c r="B290" s="15"/>
      <c r="C290" s="11"/>
      <c r="D290" s="11"/>
      <c r="E290" s="15"/>
      <c r="F290" s="8"/>
      <c r="G290" s="8"/>
      <c r="H290" s="8"/>
      <c r="I290" s="8"/>
      <c r="J290" s="8"/>
      <c r="K290" s="8"/>
      <c r="L290" s="8"/>
      <c r="M290" s="15"/>
      <c r="N290" s="15"/>
      <c r="O290" s="13"/>
      <c r="P290" s="13"/>
      <c r="Q290" s="13"/>
      <c r="R290" s="13"/>
      <c r="S290" s="14"/>
      <c r="T290" s="13"/>
      <c r="U290" s="13"/>
      <c r="V290" s="13"/>
      <c r="W290" s="13"/>
      <c r="X290" s="13"/>
      <c r="Y290" s="13"/>
      <c r="Z290" s="13"/>
    </row>
    <row r="291" spans="1:26" ht="15">
      <c r="A291" s="11"/>
      <c r="B291" s="15"/>
      <c r="C291" s="11"/>
      <c r="D291" s="11"/>
      <c r="E291" s="15"/>
      <c r="F291" s="8"/>
      <c r="G291" s="8"/>
      <c r="H291" s="8"/>
      <c r="I291" s="8"/>
      <c r="J291" s="8"/>
      <c r="K291" s="8"/>
      <c r="L291" s="8"/>
      <c r="M291" s="15"/>
      <c r="N291" s="15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3"/>
      <c r="Z291" s="13"/>
    </row>
    <row r="292" spans="1:26" ht="15">
      <c r="A292" s="11"/>
      <c r="B292" s="15"/>
      <c r="C292" s="11"/>
      <c r="D292" s="11"/>
      <c r="E292" s="15"/>
      <c r="F292" s="8"/>
      <c r="G292" s="8"/>
      <c r="H292" s="8"/>
      <c r="I292" s="8"/>
      <c r="J292" s="8"/>
      <c r="K292" s="8"/>
      <c r="L292" s="8"/>
      <c r="M292" s="15"/>
      <c r="N292" s="15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3"/>
      <c r="Z292" s="13"/>
    </row>
    <row r="293" spans="1:26" ht="15">
      <c r="A293" s="11"/>
      <c r="B293" s="15"/>
      <c r="C293" s="11"/>
      <c r="D293" s="11"/>
      <c r="E293" s="15"/>
      <c r="F293" s="8"/>
      <c r="G293" s="8"/>
      <c r="H293" s="8"/>
      <c r="I293" s="8"/>
      <c r="J293" s="8"/>
      <c r="K293" s="8"/>
      <c r="L293" s="8"/>
      <c r="M293" s="15"/>
      <c r="N293" s="15"/>
      <c r="O293" s="13"/>
      <c r="P293" s="13"/>
      <c r="Q293" s="13"/>
      <c r="R293" s="13"/>
      <c r="S293" s="14"/>
      <c r="T293" s="13"/>
      <c r="U293" s="13"/>
      <c r="V293" s="13"/>
      <c r="W293" s="13"/>
      <c r="X293" s="13"/>
      <c r="Y293" s="13"/>
      <c r="Z293" s="13"/>
    </row>
    <row r="294" spans="1:26" ht="15">
      <c r="A294" s="11"/>
      <c r="B294" s="15"/>
      <c r="C294" s="11"/>
      <c r="D294" s="11"/>
      <c r="E294" s="15"/>
      <c r="F294" s="8"/>
      <c r="G294" s="8"/>
      <c r="H294" s="8"/>
      <c r="I294" s="8"/>
      <c r="J294" s="8"/>
      <c r="K294" s="8"/>
      <c r="L294" s="8"/>
      <c r="M294" s="15"/>
      <c r="N294" s="15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3"/>
      <c r="Z294" s="13"/>
    </row>
    <row r="295" spans="1:26" ht="15">
      <c r="A295" s="11"/>
      <c r="B295" s="15"/>
      <c r="C295" s="11"/>
      <c r="D295" s="11"/>
      <c r="E295" s="15"/>
      <c r="F295" s="8"/>
      <c r="G295" s="8"/>
      <c r="H295" s="8"/>
      <c r="I295" s="8"/>
      <c r="J295" s="8"/>
      <c r="K295" s="8"/>
      <c r="L295" s="8"/>
      <c r="M295" s="15"/>
      <c r="N295" s="15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3"/>
      <c r="Z295" s="13"/>
    </row>
    <row r="296" spans="1:26" ht="15">
      <c r="A296" s="11"/>
      <c r="B296" s="15"/>
      <c r="C296" s="11"/>
      <c r="D296" s="11"/>
      <c r="E296" s="15"/>
      <c r="F296" s="8"/>
      <c r="G296" s="8"/>
      <c r="H296" s="8"/>
      <c r="I296" s="8"/>
      <c r="J296" s="8"/>
      <c r="K296" s="8"/>
      <c r="L296" s="8"/>
      <c r="M296" s="15"/>
      <c r="N296" s="15"/>
      <c r="O296" s="13"/>
      <c r="P296" s="13"/>
      <c r="Q296" s="13"/>
      <c r="R296" s="13"/>
      <c r="S296" s="14"/>
      <c r="T296" s="13"/>
      <c r="U296" s="13"/>
      <c r="V296" s="13"/>
      <c r="W296" s="13"/>
      <c r="X296" s="13"/>
      <c r="Y296" s="13"/>
      <c r="Z296" s="13"/>
    </row>
    <row r="297" spans="1:26" ht="15">
      <c r="A297" s="11"/>
      <c r="B297" s="15"/>
      <c r="C297" s="11"/>
      <c r="D297" s="11"/>
      <c r="E297" s="15"/>
      <c r="F297" s="8"/>
      <c r="G297" s="8"/>
      <c r="H297" s="8"/>
      <c r="I297" s="8"/>
      <c r="J297" s="8"/>
      <c r="K297" s="8"/>
      <c r="L297" s="8"/>
      <c r="M297" s="15"/>
      <c r="N297" s="15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3"/>
      <c r="Z297" s="13"/>
    </row>
    <row r="298" spans="1:26" ht="15">
      <c r="A298" s="11"/>
      <c r="B298" s="15"/>
      <c r="C298" s="11"/>
      <c r="D298" s="11"/>
      <c r="E298" s="15"/>
      <c r="F298" s="8"/>
      <c r="G298" s="8"/>
      <c r="H298" s="8"/>
      <c r="I298" s="8"/>
      <c r="J298" s="8"/>
      <c r="K298" s="8"/>
      <c r="L298" s="8"/>
      <c r="M298" s="15"/>
      <c r="N298" s="15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3"/>
      <c r="Z298" s="13"/>
    </row>
    <row r="299" spans="1:26" ht="15">
      <c r="A299" s="11"/>
      <c r="B299" s="15"/>
      <c r="C299" s="11"/>
      <c r="D299" s="11"/>
      <c r="E299" s="15"/>
      <c r="F299" s="8"/>
      <c r="G299" s="8"/>
      <c r="H299" s="8"/>
      <c r="I299" s="8"/>
      <c r="J299" s="8"/>
      <c r="K299" s="8"/>
      <c r="L299" s="8"/>
      <c r="M299" s="15"/>
      <c r="N299" s="15"/>
      <c r="O299" s="13"/>
      <c r="P299" s="13"/>
      <c r="Q299" s="13"/>
      <c r="R299" s="13"/>
      <c r="S299" s="14"/>
      <c r="T299" s="13"/>
      <c r="U299" s="13"/>
      <c r="V299" s="13"/>
      <c r="W299" s="13"/>
      <c r="X299" s="13"/>
      <c r="Y299" s="13"/>
      <c r="Z299" s="13"/>
    </row>
    <row r="300" spans="1:26" ht="15">
      <c r="A300" s="11"/>
      <c r="B300" s="15"/>
      <c r="C300" s="11"/>
      <c r="D300" s="11"/>
      <c r="E300" s="15"/>
      <c r="F300" s="8"/>
      <c r="G300" s="8"/>
      <c r="H300" s="8"/>
      <c r="I300" s="8"/>
      <c r="J300" s="8"/>
      <c r="K300" s="8"/>
      <c r="L300" s="8"/>
      <c r="M300" s="15"/>
      <c r="N300" s="15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3"/>
      <c r="Z300" s="13"/>
    </row>
    <row r="301" spans="1:26" ht="15">
      <c r="A301" s="11"/>
      <c r="B301" s="15"/>
      <c r="C301" s="11"/>
      <c r="D301" s="11"/>
      <c r="E301" s="15"/>
      <c r="F301" s="8"/>
      <c r="G301" s="8"/>
      <c r="H301" s="8"/>
      <c r="I301" s="8"/>
      <c r="J301" s="8"/>
      <c r="K301" s="8"/>
      <c r="L301" s="8"/>
      <c r="M301" s="15"/>
      <c r="N301" s="15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3"/>
      <c r="Z301" s="13"/>
    </row>
    <row r="302" spans="1:26" ht="15">
      <c r="A302" s="11"/>
      <c r="B302" s="15"/>
      <c r="C302" s="11"/>
      <c r="D302" s="11"/>
      <c r="E302" s="15"/>
      <c r="F302" s="8"/>
      <c r="G302" s="8"/>
      <c r="H302" s="8"/>
      <c r="I302" s="8"/>
      <c r="J302" s="8"/>
      <c r="K302" s="8"/>
      <c r="L302" s="8"/>
      <c r="M302" s="15"/>
      <c r="N302" s="15"/>
      <c r="O302" s="13"/>
      <c r="P302" s="13"/>
      <c r="Q302" s="13"/>
      <c r="R302" s="13"/>
      <c r="S302" s="14"/>
      <c r="T302" s="13"/>
      <c r="U302" s="13"/>
      <c r="V302" s="13"/>
      <c r="W302" s="13"/>
      <c r="X302" s="13"/>
      <c r="Y302" s="13"/>
      <c r="Z302" s="13"/>
    </row>
    <row r="303" spans="1:26" ht="15">
      <c r="A303" s="11"/>
      <c r="B303" s="15"/>
      <c r="C303" s="11"/>
      <c r="D303" s="11"/>
      <c r="E303" s="15"/>
      <c r="F303" s="8"/>
      <c r="G303" s="8"/>
      <c r="H303" s="8"/>
      <c r="I303" s="8"/>
      <c r="J303" s="8"/>
      <c r="K303" s="8"/>
      <c r="L303" s="8"/>
      <c r="M303" s="15"/>
      <c r="N303" s="15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3"/>
      <c r="Z303" s="13"/>
    </row>
    <row r="304" spans="1:26" ht="15">
      <c r="A304" s="11"/>
      <c r="B304" s="15"/>
      <c r="C304" s="11"/>
      <c r="D304" s="11"/>
      <c r="E304" s="15"/>
      <c r="F304" s="8"/>
      <c r="G304" s="8"/>
      <c r="H304" s="8"/>
      <c r="I304" s="8"/>
      <c r="J304" s="8"/>
      <c r="K304" s="8"/>
      <c r="L304" s="8"/>
      <c r="M304" s="15"/>
      <c r="N304" s="15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3"/>
      <c r="Z304" s="13"/>
    </row>
    <row r="305" spans="1:26" ht="15">
      <c r="A305" s="11"/>
      <c r="B305" s="15"/>
      <c r="C305" s="11"/>
      <c r="D305" s="11"/>
      <c r="E305" s="15"/>
      <c r="F305" s="8"/>
      <c r="G305" s="8"/>
      <c r="H305" s="8"/>
      <c r="I305" s="8"/>
      <c r="J305" s="8"/>
      <c r="K305" s="8"/>
      <c r="L305" s="8"/>
      <c r="M305" s="15"/>
      <c r="N305" s="15"/>
      <c r="O305" s="13"/>
      <c r="P305" s="13"/>
      <c r="Q305" s="13"/>
      <c r="R305" s="13"/>
      <c r="S305" s="14"/>
      <c r="T305" s="13"/>
      <c r="U305" s="13"/>
      <c r="V305" s="13"/>
      <c r="W305" s="13"/>
      <c r="X305" s="13"/>
      <c r="Y305" s="13"/>
      <c r="Z305" s="13"/>
    </row>
    <row r="306" spans="1:26" ht="15">
      <c r="A306" s="11"/>
      <c r="B306" s="15"/>
      <c r="C306" s="11"/>
      <c r="D306" s="11"/>
      <c r="E306" s="15"/>
      <c r="F306" s="8"/>
      <c r="G306" s="8"/>
      <c r="H306" s="8"/>
      <c r="I306" s="8"/>
      <c r="J306" s="8"/>
      <c r="K306" s="8"/>
      <c r="L306" s="8"/>
      <c r="M306" s="15"/>
      <c r="N306" s="15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3"/>
      <c r="Z306" s="13"/>
    </row>
    <row r="307" spans="1:26" ht="15">
      <c r="A307" s="11"/>
      <c r="B307" s="15"/>
      <c r="C307" s="11"/>
      <c r="D307" s="11"/>
      <c r="E307" s="15"/>
      <c r="F307" s="8"/>
      <c r="G307" s="8"/>
      <c r="H307" s="8"/>
      <c r="I307" s="8"/>
      <c r="J307" s="8"/>
      <c r="K307" s="8"/>
      <c r="L307" s="8"/>
      <c r="M307" s="15"/>
      <c r="N307" s="15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3"/>
      <c r="Z307" s="13"/>
    </row>
    <row r="308" spans="1:26" ht="15">
      <c r="A308" s="11"/>
      <c r="B308" s="15"/>
      <c r="C308" s="11"/>
      <c r="D308" s="11"/>
      <c r="E308" s="15"/>
      <c r="F308" s="8"/>
      <c r="G308" s="8"/>
      <c r="H308" s="8"/>
      <c r="I308" s="8"/>
      <c r="J308" s="8"/>
      <c r="K308" s="8"/>
      <c r="L308" s="8"/>
      <c r="M308" s="15"/>
      <c r="N308" s="15"/>
      <c r="O308" s="13"/>
      <c r="P308" s="13"/>
      <c r="Q308" s="13"/>
      <c r="R308" s="13"/>
      <c r="S308" s="14"/>
      <c r="T308" s="13"/>
      <c r="U308" s="13"/>
      <c r="V308" s="13"/>
      <c r="W308" s="13"/>
      <c r="X308" s="13"/>
      <c r="Y308" s="13"/>
      <c r="Z308" s="13"/>
    </row>
    <row r="309" spans="1:26" ht="15">
      <c r="A309" s="11"/>
      <c r="B309" s="15"/>
      <c r="C309" s="11"/>
      <c r="D309" s="11"/>
      <c r="E309" s="15"/>
      <c r="F309" s="8"/>
      <c r="G309" s="8"/>
      <c r="H309" s="8"/>
      <c r="I309" s="8"/>
      <c r="J309" s="8"/>
      <c r="K309" s="8"/>
      <c r="L309" s="8"/>
      <c r="M309" s="15"/>
      <c r="N309" s="15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3"/>
      <c r="Z309" s="13"/>
    </row>
    <row r="310" spans="1:26" ht="15">
      <c r="A310" s="11"/>
      <c r="B310" s="15"/>
      <c r="C310" s="11"/>
      <c r="D310" s="11"/>
      <c r="E310" s="15"/>
      <c r="F310" s="8"/>
      <c r="G310" s="8"/>
      <c r="H310" s="8"/>
      <c r="I310" s="8"/>
      <c r="J310" s="8"/>
      <c r="K310" s="8"/>
      <c r="L310" s="8"/>
      <c r="M310" s="15"/>
      <c r="N310" s="15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3"/>
      <c r="Z310" s="13"/>
    </row>
    <row r="311" spans="1:26" ht="15">
      <c r="A311" s="11"/>
      <c r="B311" s="15"/>
      <c r="C311" s="11"/>
      <c r="D311" s="11"/>
      <c r="E311" s="15"/>
      <c r="F311" s="8"/>
      <c r="G311" s="8"/>
      <c r="H311" s="8"/>
      <c r="I311" s="8"/>
      <c r="J311" s="8"/>
      <c r="K311" s="8"/>
      <c r="L311" s="8"/>
      <c r="M311" s="15"/>
      <c r="N311" s="15"/>
      <c r="O311" s="13"/>
      <c r="P311" s="13"/>
      <c r="Q311" s="13"/>
      <c r="R311" s="13"/>
      <c r="S311" s="14"/>
      <c r="T311" s="13"/>
      <c r="U311" s="13"/>
      <c r="V311" s="13"/>
      <c r="W311" s="13"/>
      <c r="X311" s="13"/>
      <c r="Y311" s="13"/>
      <c r="Z311" s="13"/>
    </row>
    <row r="312" spans="1:26" ht="15">
      <c r="A312" s="11"/>
      <c r="B312" s="15"/>
      <c r="C312" s="11"/>
      <c r="D312" s="11"/>
      <c r="E312" s="15"/>
      <c r="F312" s="8"/>
      <c r="G312" s="8"/>
      <c r="H312" s="8"/>
      <c r="I312" s="8"/>
      <c r="J312" s="8"/>
      <c r="K312" s="8"/>
      <c r="L312" s="8"/>
      <c r="M312" s="15"/>
      <c r="N312" s="15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3"/>
      <c r="Z312" s="13"/>
    </row>
    <row r="313" spans="1:26" ht="15">
      <c r="A313" s="11"/>
      <c r="B313" s="15"/>
      <c r="C313" s="11"/>
      <c r="D313" s="11"/>
      <c r="E313" s="15"/>
      <c r="F313" s="8"/>
      <c r="G313" s="8"/>
      <c r="H313" s="8"/>
      <c r="I313" s="8"/>
      <c r="J313" s="8"/>
      <c r="K313" s="8"/>
      <c r="L313" s="8"/>
      <c r="M313" s="15"/>
      <c r="N313" s="15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3"/>
      <c r="Z313" s="13"/>
    </row>
    <row r="314" spans="1:26" ht="15">
      <c r="A314" s="11"/>
      <c r="B314" s="15"/>
      <c r="C314" s="11"/>
      <c r="D314" s="11"/>
      <c r="E314" s="15"/>
      <c r="F314" s="8"/>
      <c r="G314" s="8"/>
      <c r="H314" s="8"/>
      <c r="I314" s="8"/>
      <c r="J314" s="8"/>
      <c r="K314" s="8"/>
      <c r="L314" s="8"/>
      <c r="M314" s="15"/>
      <c r="N314" s="15"/>
      <c r="O314" s="13"/>
      <c r="P314" s="13"/>
      <c r="Q314" s="13"/>
      <c r="R314" s="13"/>
      <c r="S314" s="14"/>
      <c r="T314" s="13"/>
      <c r="U314" s="13"/>
      <c r="V314" s="13"/>
      <c r="W314" s="13"/>
      <c r="X314" s="13"/>
      <c r="Y314" s="13"/>
      <c r="Z314" s="13"/>
    </row>
    <row r="315" spans="1:26" ht="15">
      <c r="A315" s="11"/>
      <c r="B315" s="15"/>
      <c r="C315" s="11"/>
      <c r="D315" s="11"/>
      <c r="E315" s="15"/>
      <c r="F315" s="8"/>
      <c r="G315" s="8"/>
      <c r="H315" s="8"/>
      <c r="I315" s="8"/>
      <c r="J315" s="8"/>
      <c r="K315" s="8"/>
      <c r="L315" s="8"/>
      <c r="M315" s="15"/>
      <c r="N315" s="15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3"/>
      <c r="Z315" s="13"/>
    </row>
    <row r="316" spans="1:26" ht="15">
      <c r="A316" s="11"/>
      <c r="B316" s="15"/>
      <c r="C316" s="11"/>
      <c r="D316" s="11"/>
      <c r="E316" s="15"/>
      <c r="F316" s="8"/>
      <c r="G316" s="8"/>
      <c r="H316" s="8"/>
      <c r="I316" s="8"/>
      <c r="J316" s="8"/>
      <c r="K316" s="8"/>
      <c r="L316" s="8"/>
      <c r="M316" s="15"/>
      <c r="N316" s="15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3"/>
      <c r="Z316" s="13"/>
    </row>
    <row r="317" spans="1:26" ht="15">
      <c r="A317" s="11"/>
      <c r="B317" s="15"/>
      <c r="C317" s="11"/>
      <c r="D317" s="11"/>
      <c r="E317" s="15"/>
      <c r="F317" s="8"/>
      <c r="G317" s="8"/>
      <c r="H317" s="8"/>
      <c r="I317" s="8"/>
      <c r="J317" s="8"/>
      <c r="K317" s="8"/>
      <c r="L317" s="8"/>
      <c r="M317" s="15"/>
      <c r="N317" s="15"/>
      <c r="O317" s="13"/>
      <c r="P317" s="13"/>
      <c r="Q317" s="13"/>
      <c r="R317" s="13"/>
      <c r="S317" s="14"/>
      <c r="T317" s="13"/>
      <c r="U317" s="13"/>
      <c r="V317" s="13"/>
      <c r="W317" s="13"/>
      <c r="X317" s="13"/>
      <c r="Y317" s="13"/>
      <c r="Z317" s="13"/>
    </row>
    <row r="318" spans="1:26" ht="15">
      <c r="A318" s="11"/>
      <c r="B318" s="15"/>
      <c r="C318" s="11"/>
      <c r="D318" s="11"/>
      <c r="E318" s="15"/>
      <c r="F318" s="8"/>
      <c r="G318" s="8"/>
      <c r="H318" s="8"/>
      <c r="I318" s="8"/>
      <c r="J318" s="8"/>
      <c r="K318" s="8"/>
      <c r="L318" s="8"/>
      <c r="M318" s="15"/>
      <c r="N318" s="15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3"/>
      <c r="Z318" s="13"/>
    </row>
    <row r="319" spans="1:26" ht="15">
      <c r="A319" s="11"/>
      <c r="B319" s="15"/>
      <c r="C319" s="11"/>
      <c r="D319" s="11"/>
      <c r="E319" s="15"/>
      <c r="F319" s="8"/>
      <c r="G319" s="8"/>
      <c r="H319" s="8"/>
      <c r="I319" s="8"/>
      <c r="J319" s="8"/>
      <c r="K319" s="8"/>
      <c r="L319" s="8"/>
      <c r="M319" s="15"/>
      <c r="N319" s="15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3"/>
      <c r="Z319" s="13"/>
    </row>
    <row r="320" spans="1:26" ht="15">
      <c r="A320" s="11"/>
      <c r="B320" s="15"/>
      <c r="C320" s="11"/>
      <c r="D320" s="11"/>
      <c r="E320" s="15"/>
      <c r="F320" s="8"/>
      <c r="G320" s="8"/>
      <c r="H320" s="8"/>
      <c r="I320" s="8"/>
      <c r="J320" s="8"/>
      <c r="K320" s="8"/>
      <c r="L320" s="8"/>
      <c r="M320" s="15"/>
      <c r="N320" s="15"/>
      <c r="O320" s="13"/>
      <c r="P320" s="13"/>
      <c r="Q320" s="13"/>
      <c r="R320" s="13"/>
      <c r="S320" s="14"/>
      <c r="T320" s="13"/>
      <c r="U320" s="13"/>
      <c r="V320" s="13"/>
      <c r="W320" s="13"/>
      <c r="X320" s="13"/>
      <c r="Y320" s="13"/>
      <c r="Z320" s="13"/>
    </row>
    <row r="321" spans="1:26" ht="15">
      <c r="A321" s="11"/>
      <c r="B321" s="15"/>
      <c r="C321" s="11"/>
      <c r="D321" s="11"/>
      <c r="E321" s="15"/>
      <c r="F321" s="8"/>
      <c r="G321" s="8"/>
      <c r="H321" s="8"/>
      <c r="I321" s="8"/>
      <c r="J321" s="8"/>
      <c r="K321" s="8"/>
      <c r="L321" s="8"/>
      <c r="M321" s="15"/>
      <c r="N321" s="15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3"/>
      <c r="Z321" s="13"/>
    </row>
    <row r="322" spans="1:26" ht="15">
      <c r="A322" s="11"/>
      <c r="B322" s="15"/>
      <c r="C322" s="11"/>
      <c r="D322" s="11"/>
      <c r="E322" s="15"/>
      <c r="F322" s="8"/>
      <c r="G322" s="8"/>
      <c r="H322" s="8"/>
      <c r="I322" s="8"/>
      <c r="J322" s="8"/>
      <c r="K322" s="8"/>
      <c r="L322" s="8"/>
      <c r="M322" s="15"/>
      <c r="N322" s="15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3"/>
      <c r="Z322" s="13"/>
    </row>
    <row r="323" spans="1:26" ht="15">
      <c r="A323" s="11"/>
      <c r="B323" s="15"/>
      <c r="C323" s="11"/>
      <c r="D323" s="11"/>
      <c r="E323" s="15"/>
      <c r="F323" s="8"/>
      <c r="G323" s="8"/>
      <c r="H323" s="8"/>
      <c r="I323" s="8"/>
      <c r="J323" s="8"/>
      <c r="K323" s="8"/>
      <c r="L323" s="8"/>
      <c r="M323" s="15"/>
      <c r="N323" s="15"/>
      <c r="O323" s="13"/>
      <c r="P323" s="13"/>
      <c r="Q323" s="13"/>
      <c r="R323" s="13"/>
      <c r="S323" s="14"/>
      <c r="T323" s="13"/>
      <c r="U323" s="13"/>
      <c r="V323" s="13"/>
      <c r="W323" s="13"/>
      <c r="X323" s="13"/>
      <c r="Y323" s="13"/>
      <c r="Z323" s="13"/>
    </row>
    <row r="324" spans="1:26" ht="15">
      <c r="A324" s="11"/>
      <c r="B324" s="15"/>
      <c r="C324" s="11"/>
      <c r="D324" s="11"/>
      <c r="E324" s="15"/>
      <c r="F324" s="8"/>
      <c r="G324" s="8"/>
      <c r="H324" s="8"/>
      <c r="I324" s="8"/>
      <c r="J324" s="8"/>
      <c r="K324" s="8"/>
      <c r="L324" s="8"/>
      <c r="M324" s="15"/>
      <c r="N324" s="15"/>
      <c r="O324" s="13"/>
      <c r="P324" s="13"/>
      <c r="Q324" s="13"/>
      <c r="R324" s="13"/>
      <c r="S324" s="14"/>
      <c r="T324" s="13"/>
      <c r="U324" s="13"/>
      <c r="V324" s="13"/>
      <c r="W324" s="13"/>
      <c r="X324" s="13"/>
      <c r="Y324" s="13"/>
      <c r="Z324" s="13"/>
    </row>
    <row r="325" spans="1:26" ht="15">
      <c r="A325" s="11"/>
      <c r="B325" s="15"/>
      <c r="C325" s="11"/>
      <c r="D325" s="11"/>
      <c r="E325" s="15"/>
      <c r="F325" s="8"/>
      <c r="G325" s="8"/>
      <c r="H325" s="8"/>
      <c r="I325" s="8"/>
      <c r="J325" s="8"/>
      <c r="K325" s="8"/>
      <c r="L325" s="8"/>
      <c r="M325" s="15"/>
      <c r="N325" s="15"/>
      <c r="O325" s="13"/>
      <c r="P325" s="13"/>
      <c r="Q325" s="13"/>
      <c r="R325" s="13"/>
      <c r="S325" s="14"/>
      <c r="T325" s="13"/>
      <c r="U325" s="13"/>
      <c r="V325" s="13"/>
      <c r="W325" s="13"/>
      <c r="X325" s="13"/>
      <c r="Y325" s="13"/>
      <c r="Z325" s="13"/>
    </row>
    <row r="326" spans="1:26" ht="15">
      <c r="A326" s="11"/>
      <c r="B326" s="15"/>
      <c r="C326" s="11"/>
      <c r="D326" s="11"/>
      <c r="E326" s="15"/>
      <c r="F326" s="8"/>
      <c r="G326" s="8"/>
      <c r="H326" s="8"/>
      <c r="I326" s="8"/>
      <c r="J326" s="8"/>
      <c r="K326" s="8"/>
      <c r="L326" s="8"/>
      <c r="M326" s="15"/>
      <c r="N326" s="15"/>
      <c r="O326" s="13"/>
      <c r="P326" s="13"/>
      <c r="Q326" s="13"/>
      <c r="R326" s="13"/>
      <c r="S326" s="14"/>
      <c r="T326" s="13"/>
      <c r="U326" s="13"/>
      <c r="V326" s="13"/>
      <c r="W326" s="13"/>
      <c r="X326" s="13"/>
      <c r="Y326" s="13"/>
      <c r="Z326" s="13"/>
    </row>
    <row r="327" spans="1:26" ht="15">
      <c r="A327" s="11"/>
      <c r="B327" s="15"/>
      <c r="C327" s="11"/>
      <c r="D327" s="11"/>
      <c r="E327" s="15"/>
      <c r="F327" s="8"/>
      <c r="G327" s="8"/>
      <c r="H327" s="8"/>
      <c r="I327" s="8"/>
      <c r="J327" s="8"/>
      <c r="K327" s="8"/>
      <c r="L327" s="8"/>
      <c r="M327" s="15"/>
      <c r="N327" s="15"/>
      <c r="O327" s="13"/>
      <c r="P327" s="13"/>
      <c r="Q327" s="13"/>
      <c r="R327" s="13"/>
      <c r="S327" s="14"/>
      <c r="T327" s="13"/>
      <c r="U327" s="13"/>
      <c r="V327" s="13"/>
      <c r="W327" s="13"/>
      <c r="X327" s="13"/>
      <c r="Y327" s="13"/>
      <c r="Z327" s="13"/>
    </row>
    <row r="328" spans="1:26" ht="15">
      <c r="A328" s="11"/>
      <c r="B328" s="15"/>
      <c r="C328" s="11"/>
      <c r="D328" s="11"/>
      <c r="E328" s="15"/>
      <c r="F328" s="8"/>
      <c r="G328" s="8"/>
      <c r="H328" s="8"/>
      <c r="I328" s="8"/>
      <c r="J328" s="8"/>
      <c r="K328" s="8"/>
      <c r="L328" s="8"/>
      <c r="M328" s="15"/>
      <c r="N328" s="15"/>
      <c r="O328" s="13"/>
      <c r="P328" s="13"/>
      <c r="Q328" s="13"/>
      <c r="R328" s="13"/>
      <c r="S328" s="14"/>
      <c r="T328" s="13"/>
      <c r="U328" s="13"/>
      <c r="V328" s="13"/>
      <c r="W328" s="13"/>
      <c r="X328" s="13"/>
      <c r="Y328" s="13"/>
      <c r="Z328" s="13"/>
    </row>
    <row r="329" spans="1:26" ht="15">
      <c r="A329" s="11"/>
      <c r="B329" s="15"/>
      <c r="C329" s="11"/>
      <c r="D329" s="11"/>
      <c r="E329" s="15"/>
      <c r="F329" s="8"/>
      <c r="G329" s="8"/>
      <c r="H329" s="8"/>
      <c r="I329" s="8"/>
      <c r="J329" s="8"/>
      <c r="K329" s="8"/>
      <c r="L329" s="8"/>
      <c r="M329" s="15"/>
      <c r="N329" s="15"/>
      <c r="O329" s="13"/>
      <c r="P329" s="13"/>
      <c r="Q329" s="13"/>
      <c r="R329" s="13"/>
      <c r="S329" s="14"/>
      <c r="T329" s="13"/>
      <c r="U329" s="13"/>
      <c r="V329" s="13"/>
      <c r="W329" s="13"/>
      <c r="X329" s="13"/>
      <c r="Y329" s="13"/>
      <c r="Z329" s="13"/>
    </row>
    <row r="330" spans="1:26" ht="15">
      <c r="A330" s="11"/>
      <c r="B330" s="15"/>
      <c r="C330" s="11"/>
      <c r="D330" s="11"/>
      <c r="E330" s="15"/>
      <c r="F330" s="8"/>
      <c r="G330" s="8"/>
      <c r="H330" s="8"/>
      <c r="I330" s="8"/>
      <c r="J330" s="8"/>
      <c r="K330" s="8"/>
      <c r="L330" s="8"/>
      <c r="M330" s="15"/>
      <c r="N330" s="15"/>
      <c r="O330" s="13"/>
      <c r="P330" s="13"/>
      <c r="Q330" s="13"/>
      <c r="R330" s="13"/>
      <c r="S330" s="14"/>
      <c r="T330" s="13"/>
      <c r="U330" s="13"/>
      <c r="V330" s="13"/>
      <c r="W330" s="13"/>
      <c r="X330" s="13"/>
      <c r="Y330" s="13"/>
      <c r="Z330" s="13"/>
    </row>
    <row r="331" spans="1:26" ht="15">
      <c r="A331" s="11"/>
      <c r="B331" s="15"/>
      <c r="C331" s="11"/>
      <c r="D331" s="11"/>
      <c r="E331" s="15"/>
      <c r="F331" s="8"/>
      <c r="G331" s="8"/>
      <c r="H331" s="8"/>
      <c r="I331" s="8"/>
      <c r="J331" s="8"/>
      <c r="K331" s="8"/>
      <c r="L331" s="8"/>
      <c r="M331" s="15"/>
      <c r="N331" s="15"/>
      <c r="O331" s="13"/>
      <c r="P331" s="13"/>
      <c r="Q331" s="13"/>
      <c r="R331" s="13"/>
      <c r="S331" s="14"/>
      <c r="T331" s="13"/>
      <c r="U331" s="13"/>
      <c r="V331" s="13"/>
      <c r="W331" s="13"/>
      <c r="X331" s="13"/>
      <c r="Y331" s="13"/>
      <c r="Z331" s="13"/>
    </row>
    <row r="332" spans="1:26" ht="15">
      <c r="A332" s="11"/>
      <c r="B332" s="15"/>
      <c r="C332" s="11"/>
      <c r="D332" s="11"/>
      <c r="E332" s="15"/>
      <c r="F332" s="8"/>
      <c r="G332" s="8"/>
      <c r="H332" s="8"/>
      <c r="I332" s="8"/>
      <c r="J332" s="8"/>
      <c r="K332" s="8"/>
      <c r="L332" s="8"/>
      <c r="M332" s="15"/>
      <c r="N332" s="15"/>
      <c r="O332" s="13"/>
      <c r="P332" s="13"/>
      <c r="Q332" s="13"/>
      <c r="R332" s="13"/>
      <c r="S332" s="14"/>
      <c r="T332" s="13"/>
      <c r="U332" s="13"/>
      <c r="V332" s="13"/>
      <c r="W332" s="13"/>
      <c r="X332" s="13"/>
      <c r="Y332" s="13"/>
      <c r="Z332" s="13"/>
    </row>
    <row r="333" spans="1:26" ht="15">
      <c r="A333" s="11"/>
      <c r="B333" s="15"/>
      <c r="C333" s="11"/>
      <c r="D333" s="11"/>
      <c r="E333" s="15"/>
      <c r="F333" s="8"/>
      <c r="G333" s="8"/>
      <c r="H333" s="8"/>
      <c r="I333" s="8"/>
      <c r="J333" s="8"/>
      <c r="K333" s="8"/>
      <c r="L333" s="8"/>
      <c r="M333" s="15"/>
      <c r="N333" s="15"/>
      <c r="O333" s="13"/>
      <c r="P333" s="13"/>
      <c r="Q333" s="13"/>
      <c r="R333" s="13"/>
      <c r="S333" s="14"/>
      <c r="T333" s="13"/>
      <c r="U333" s="13"/>
      <c r="V333" s="13"/>
      <c r="W333" s="13"/>
      <c r="X333" s="13"/>
      <c r="Y333" s="13"/>
      <c r="Z333" s="13"/>
    </row>
    <row r="334" spans="1:26" ht="15">
      <c r="A334" s="11"/>
      <c r="B334" s="15"/>
      <c r="C334" s="11"/>
      <c r="D334" s="11"/>
      <c r="E334" s="15"/>
      <c r="F334" s="8"/>
      <c r="G334" s="8"/>
      <c r="H334" s="8"/>
      <c r="I334" s="8"/>
      <c r="J334" s="8"/>
      <c r="K334" s="8"/>
      <c r="L334" s="8"/>
      <c r="M334" s="15"/>
      <c r="N334" s="15"/>
      <c r="O334" s="13"/>
      <c r="P334" s="13"/>
      <c r="Q334" s="13"/>
      <c r="R334" s="13"/>
      <c r="S334" s="14"/>
      <c r="T334" s="13"/>
      <c r="U334" s="13"/>
      <c r="V334" s="13"/>
      <c r="W334" s="13"/>
      <c r="X334" s="13"/>
      <c r="Y334" s="13"/>
      <c r="Z334" s="13"/>
    </row>
    <row r="335" spans="1:26" ht="15">
      <c r="A335" s="11"/>
      <c r="B335" s="15"/>
      <c r="C335" s="11"/>
      <c r="D335" s="11"/>
      <c r="E335" s="15"/>
      <c r="F335" s="8"/>
      <c r="G335" s="8"/>
      <c r="H335" s="8"/>
      <c r="I335" s="8"/>
      <c r="J335" s="8"/>
      <c r="K335" s="8"/>
      <c r="L335" s="8"/>
      <c r="M335" s="15"/>
      <c r="N335" s="15"/>
      <c r="O335" s="13"/>
      <c r="P335" s="13"/>
      <c r="Q335" s="13"/>
      <c r="R335" s="13"/>
      <c r="S335" s="14"/>
      <c r="T335" s="13"/>
      <c r="U335" s="13"/>
      <c r="V335" s="13"/>
      <c r="W335" s="13"/>
      <c r="X335" s="13"/>
      <c r="Y335" s="13"/>
      <c r="Z335" s="13"/>
    </row>
    <row r="336" spans="1:26" ht="15">
      <c r="A336" s="11"/>
      <c r="B336" s="15"/>
      <c r="C336" s="11"/>
      <c r="D336" s="11"/>
      <c r="E336" s="15"/>
      <c r="F336" s="8"/>
      <c r="G336" s="8"/>
      <c r="H336" s="8"/>
      <c r="I336" s="8"/>
      <c r="J336" s="8"/>
      <c r="K336" s="8"/>
      <c r="L336" s="8"/>
      <c r="M336" s="15"/>
      <c r="N336" s="15"/>
      <c r="O336" s="13"/>
      <c r="P336" s="13"/>
      <c r="Q336" s="13"/>
      <c r="R336" s="13"/>
      <c r="S336" s="14"/>
      <c r="T336" s="13"/>
      <c r="U336" s="13"/>
      <c r="V336" s="13"/>
      <c r="W336" s="13"/>
      <c r="X336" s="13"/>
      <c r="Y336" s="13"/>
      <c r="Z336" s="13"/>
    </row>
    <row r="337" spans="1:26" ht="15">
      <c r="A337" s="11"/>
      <c r="B337" s="15"/>
      <c r="C337" s="11"/>
      <c r="D337" s="11"/>
      <c r="E337" s="15"/>
      <c r="F337" s="8"/>
      <c r="G337" s="8"/>
      <c r="H337" s="8"/>
      <c r="I337" s="8"/>
      <c r="J337" s="8"/>
      <c r="K337" s="8"/>
      <c r="L337" s="8"/>
      <c r="M337" s="15"/>
      <c r="N337" s="15"/>
      <c r="O337" s="13"/>
      <c r="P337" s="13"/>
      <c r="Q337" s="13"/>
      <c r="R337" s="13"/>
      <c r="S337" s="14"/>
      <c r="T337" s="13"/>
      <c r="U337" s="13"/>
      <c r="V337" s="13"/>
      <c r="W337" s="13"/>
      <c r="X337" s="13"/>
      <c r="Y337" s="13"/>
      <c r="Z337" s="13"/>
    </row>
    <row r="338" spans="1:26" ht="15">
      <c r="A338" s="11"/>
      <c r="B338" s="15"/>
      <c r="C338" s="11"/>
      <c r="D338" s="11"/>
      <c r="E338" s="15"/>
      <c r="F338" s="8"/>
      <c r="G338" s="8"/>
      <c r="H338" s="8"/>
      <c r="I338" s="8"/>
      <c r="J338" s="8"/>
      <c r="K338" s="8"/>
      <c r="L338" s="8"/>
      <c r="M338" s="15"/>
      <c r="N338" s="15"/>
      <c r="O338" s="13"/>
      <c r="P338" s="13"/>
      <c r="Q338" s="13"/>
      <c r="R338" s="13"/>
      <c r="S338" s="14"/>
      <c r="T338" s="13"/>
      <c r="U338" s="13"/>
      <c r="V338" s="13"/>
      <c r="W338" s="13"/>
      <c r="X338" s="13"/>
      <c r="Y338" s="13"/>
      <c r="Z338" s="13"/>
    </row>
    <row r="339" spans="1:26" ht="15">
      <c r="A339" s="11"/>
      <c r="B339" s="15"/>
      <c r="C339" s="11"/>
      <c r="D339" s="11"/>
      <c r="E339" s="15"/>
      <c r="F339" s="8"/>
      <c r="G339" s="8"/>
      <c r="H339" s="8"/>
      <c r="I339" s="8"/>
      <c r="J339" s="8"/>
      <c r="K339" s="8"/>
      <c r="L339" s="8"/>
      <c r="M339" s="15"/>
      <c r="N339" s="15"/>
      <c r="O339" s="13"/>
      <c r="P339" s="13"/>
      <c r="Q339" s="13"/>
      <c r="R339" s="13"/>
      <c r="S339" s="14"/>
      <c r="T339" s="13"/>
      <c r="U339" s="13"/>
      <c r="V339" s="13"/>
      <c r="W339" s="13"/>
      <c r="X339" s="13"/>
      <c r="Y339" s="13"/>
      <c r="Z339" s="13"/>
    </row>
    <row r="340" spans="1:26" ht="15">
      <c r="A340" s="11"/>
      <c r="B340" s="15"/>
      <c r="C340" s="11"/>
      <c r="D340" s="11"/>
      <c r="E340" s="15"/>
      <c r="F340" s="8"/>
      <c r="G340" s="8"/>
      <c r="H340" s="8"/>
      <c r="I340" s="8"/>
      <c r="J340" s="8"/>
      <c r="K340" s="8"/>
      <c r="L340" s="8"/>
      <c r="M340" s="15"/>
      <c r="N340" s="15"/>
      <c r="O340" s="13"/>
      <c r="P340" s="13"/>
      <c r="Q340" s="13"/>
      <c r="R340" s="13"/>
      <c r="S340" s="14"/>
      <c r="T340" s="13"/>
      <c r="U340" s="13"/>
      <c r="V340" s="13"/>
      <c r="W340" s="13"/>
      <c r="X340" s="13"/>
      <c r="Y340" s="13"/>
      <c r="Z340" s="13"/>
    </row>
    <row r="341" spans="1:26" ht="15">
      <c r="A341" s="11"/>
      <c r="B341" s="15"/>
      <c r="C341" s="11"/>
      <c r="D341" s="11"/>
      <c r="E341" s="15"/>
      <c r="F341" s="8"/>
      <c r="G341" s="8"/>
      <c r="H341" s="8"/>
      <c r="I341" s="8"/>
      <c r="J341" s="8"/>
      <c r="K341" s="8"/>
      <c r="L341" s="8"/>
      <c r="M341" s="15"/>
      <c r="N341" s="15"/>
      <c r="O341" s="13"/>
      <c r="P341" s="13"/>
      <c r="Q341" s="13"/>
      <c r="R341" s="13"/>
      <c r="S341" s="14"/>
      <c r="T341" s="13"/>
      <c r="U341" s="13"/>
      <c r="V341" s="13"/>
      <c r="W341" s="13"/>
      <c r="X341" s="13"/>
      <c r="Y341" s="13"/>
      <c r="Z341" s="13"/>
    </row>
    <row r="342" spans="1:26" ht="15">
      <c r="A342" s="11"/>
      <c r="B342" s="15"/>
      <c r="C342" s="11"/>
      <c r="D342" s="11"/>
      <c r="E342" s="15"/>
      <c r="F342" s="8"/>
      <c r="G342" s="8"/>
      <c r="H342" s="8"/>
      <c r="I342" s="8"/>
      <c r="J342" s="8"/>
      <c r="K342" s="8"/>
      <c r="L342" s="8"/>
      <c r="M342" s="15"/>
      <c r="N342" s="15"/>
      <c r="O342" s="13"/>
      <c r="P342" s="13"/>
      <c r="Q342" s="13"/>
      <c r="R342" s="13"/>
      <c r="S342" s="14"/>
      <c r="T342" s="13"/>
      <c r="U342" s="13"/>
      <c r="V342" s="13"/>
      <c r="W342" s="13"/>
      <c r="X342" s="13"/>
      <c r="Y342" s="13"/>
      <c r="Z342" s="13"/>
    </row>
    <row r="343" spans="1:26" ht="15">
      <c r="A343" s="11"/>
      <c r="B343" s="15"/>
      <c r="C343" s="11"/>
      <c r="D343" s="11"/>
      <c r="E343" s="15"/>
      <c r="F343" s="8"/>
      <c r="G343" s="8"/>
      <c r="H343" s="8"/>
      <c r="I343" s="8"/>
      <c r="J343" s="8"/>
      <c r="K343" s="8"/>
      <c r="L343" s="8"/>
      <c r="M343" s="15"/>
      <c r="N343" s="15"/>
      <c r="O343" s="13"/>
      <c r="P343" s="13"/>
      <c r="Q343" s="13"/>
      <c r="R343" s="13"/>
      <c r="S343" s="14"/>
      <c r="T343" s="13"/>
      <c r="U343" s="13"/>
      <c r="V343" s="13"/>
      <c r="W343" s="13"/>
      <c r="X343" s="13"/>
      <c r="Y343" s="13"/>
      <c r="Z343" s="13"/>
    </row>
    <row r="344" spans="1:26" ht="15">
      <c r="A344" s="11"/>
      <c r="B344" s="15"/>
      <c r="C344" s="11"/>
      <c r="D344" s="11"/>
      <c r="E344" s="15"/>
      <c r="F344" s="8"/>
      <c r="G344" s="8"/>
      <c r="H344" s="8"/>
      <c r="I344" s="8"/>
      <c r="J344" s="8"/>
      <c r="K344" s="8"/>
      <c r="L344" s="8"/>
      <c r="M344" s="15"/>
      <c r="N344" s="15"/>
      <c r="O344" s="13"/>
      <c r="P344" s="13"/>
      <c r="Q344" s="13"/>
      <c r="R344" s="13"/>
      <c r="S344" s="14"/>
      <c r="T344" s="13"/>
      <c r="U344" s="13"/>
      <c r="V344" s="13"/>
      <c r="W344" s="13"/>
      <c r="X344" s="13"/>
      <c r="Y344" s="13"/>
      <c r="Z344" s="13"/>
    </row>
    <row r="345" spans="1:26" ht="15">
      <c r="A345" s="11"/>
      <c r="B345" s="15"/>
      <c r="C345" s="11"/>
      <c r="D345" s="11"/>
      <c r="E345" s="15"/>
      <c r="F345" s="8"/>
      <c r="G345" s="8"/>
      <c r="H345" s="8"/>
      <c r="I345" s="8"/>
      <c r="J345" s="8"/>
      <c r="K345" s="8"/>
      <c r="L345" s="8"/>
      <c r="M345" s="15"/>
      <c r="N345" s="15"/>
      <c r="O345" s="13"/>
      <c r="P345" s="13"/>
      <c r="Q345" s="13"/>
      <c r="R345" s="13"/>
      <c r="S345" s="14"/>
      <c r="T345" s="13"/>
      <c r="U345" s="13"/>
      <c r="V345" s="13"/>
      <c r="W345" s="13"/>
      <c r="X345" s="13"/>
      <c r="Y345" s="13"/>
      <c r="Z345" s="13"/>
    </row>
    <row r="346" spans="1:26" ht="15">
      <c r="A346" s="11"/>
      <c r="B346" s="15"/>
      <c r="C346" s="11"/>
      <c r="D346" s="11"/>
      <c r="E346" s="15"/>
      <c r="F346" s="8"/>
      <c r="G346" s="8"/>
      <c r="H346" s="8"/>
      <c r="I346" s="8"/>
      <c r="J346" s="8"/>
      <c r="K346" s="8"/>
      <c r="L346" s="8"/>
      <c r="M346" s="15"/>
      <c r="N346" s="15"/>
      <c r="O346" s="13"/>
      <c r="P346" s="13"/>
      <c r="Q346" s="13"/>
      <c r="R346" s="13"/>
      <c r="S346" s="14"/>
      <c r="T346" s="13"/>
      <c r="U346" s="13"/>
      <c r="V346" s="13"/>
      <c r="W346" s="13"/>
      <c r="X346" s="13"/>
      <c r="Y346" s="13"/>
      <c r="Z346" s="13"/>
    </row>
    <row r="347" spans="1:26" ht="15">
      <c r="A347" s="11"/>
      <c r="B347" s="15"/>
      <c r="C347" s="11"/>
      <c r="D347" s="11"/>
      <c r="E347" s="15"/>
      <c r="F347" s="8"/>
      <c r="G347" s="8"/>
      <c r="H347" s="8"/>
      <c r="I347" s="8"/>
      <c r="J347" s="8"/>
      <c r="K347" s="8"/>
      <c r="L347" s="8"/>
      <c r="M347" s="15"/>
      <c r="N347" s="15"/>
      <c r="O347" s="13"/>
      <c r="P347" s="13"/>
      <c r="Q347" s="13"/>
      <c r="R347" s="13"/>
      <c r="S347" s="14"/>
      <c r="T347" s="13"/>
      <c r="U347" s="13"/>
      <c r="V347" s="13"/>
      <c r="W347" s="13"/>
      <c r="X347" s="13"/>
      <c r="Y347" s="13"/>
      <c r="Z347" s="13"/>
    </row>
    <row r="348" spans="1:26" ht="15">
      <c r="A348" s="11"/>
      <c r="B348" s="15"/>
      <c r="C348" s="11"/>
      <c r="D348" s="11"/>
      <c r="E348" s="15"/>
      <c r="F348" s="8"/>
      <c r="G348" s="8"/>
      <c r="H348" s="8"/>
      <c r="I348" s="8"/>
      <c r="J348" s="8"/>
      <c r="K348" s="8"/>
      <c r="L348" s="8"/>
      <c r="M348" s="15"/>
      <c r="N348" s="15"/>
      <c r="O348" s="13"/>
      <c r="P348" s="13"/>
      <c r="Q348" s="13"/>
      <c r="R348" s="13"/>
      <c r="S348" s="14"/>
      <c r="T348" s="13"/>
      <c r="U348" s="13"/>
      <c r="V348" s="13"/>
      <c r="W348" s="13"/>
      <c r="X348" s="13"/>
      <c r="Y348" s="13"/>
      <c r="Z348" s="13"/>
    </row>
    <row r="349" spans="1:26" ht="15">
      <c r="A349" s="11"/>
      <c r="B349" s="15"/>
      <c r="C349" s="11"/>
      <c r="D349" s="11"/>
      <c r="E349" s="15"/>
      <c r="F349" s="8"/>
      <c r="G349" s="8"/>
      <c r="H349" s="8"/>
      <c r="I349" s="8"/>
      <c r="J349" s="8"/>
      <c r="K349" s="8"/>
      <c r="L349" s="8"/>
      <c r="M349" s="15"/>
      <c r="N349" s="15"/>
      <c r="O349" s="13"/>
      <c r="P349" s="13"/>
      <c r="Q349" s="13"/>
      <c r="R349" s="13"/>
      <c r="S349" s="14"/>
      <c r="T349" s="13"/>
      <c r="U349" s="13"/>
      <c r="V349" s="13"/>
      <c r="W349" s="13"/>
      <c r="X349" s="13"/>
      <c r="Y349" s="13"/>
      <c r="Z349" s="13"/>
    </row>
    <row r="350" spans="1:26" ht="15">
      <c r="A350" s="11"/>
      <c r="B350" s="15"/>
      <c r="C350" s="11"/>
      <c r="D350" s="11"/>
      <c r="E350" s="15"/>
      <c r="F350" s="8"/>
      <c r="G350" s="8"/>
      <c r="H350" s="8"/>
      <c r="I350" s="8"/>
      <c r="J350" s="8"/>
      <c r="K350" s="8"/>
      <c r="L350" s="8"/>
      <c r="M350" s="15"/>
      <c r="N350" s="15"/>
      <c r="O350" s="13"/>
      <c r="P350" s="13"/>
      <c r="Q350" s="13"/>
      <c r="R350" s="13"/>
      <c r="S350" s="14"/>
      <c r="T350" s="13"/>
      <c r="U350" s="13"/>
      <c r="V350" s="13"/>
      <c r="W350" s="13"/>
      <c r="X350" s="13"/>
      <c r="Y350" s="13"/>
      <c r="Z350" s="13"/>
    </row>
    <row r="351" spans="1:26" ht="15">
      <c r="A351" s="11"/>
      <c r="B351" s="15"/>
      <c r="C351" s="11"/>
      <c r="D351" s="11"/>
      <c r="E351" s="15"/>
      <c r="F351" s="8"/>
      <c r="G351" s="8"/>
      <c r="H351" s="8"/>
      <c r="I351" s="8"/>
      <c r="J351" s="8"/>
      <c r="K351" s="8"/>
      <c r="L351" s="8"/>
      <c r="M351" s="15"/>
      <c r="N351" s="15"/>
      <c r="O351" s="13"/>
      <c r="P351" s="13"/>
      <c r="Q351" s="13"/>
      <c r="R351" s="13"/>
      <c r="S351" s="14"/>
      <c r="T351" s="13"/>
      <c r="U351" s="13"/>
      <c r="V351" s="13"/>
      <c r="W351" s="13"/>
      <c r="X351" s="13"/>
      <c r="Y351" s="13"/>
      <c r="Z351" s="13"/>
    </row>
    <row r="352" spans="1:26" ht="15">
      <c r="A352" s="11"/>
      <c r="B352" s="15"/>
      <c r="C352" s="11"/>
      <c r="D352" s="11"/>
      <c r="E352" s="15"/>
      <c r="F352" s="8"/>
      <c r="G352" s="8"/>
      <c r="H352" s="8"/>
      <c r="I352" s="8"/>
      <c r="J352" s="8"/>
      <c r="K352" s="8"/>
      <c r="L352" s="8"/>
      <c r="M352" s="15"/>
      <c r="N352" s="15"/>
      <c r="O352" s="13"/>
      <c r="P352" s="13"/>
      <c r="Q352" s="13"/>
      <c r="R352" s="13"/>
      <c r="S352" s="14"/>
      <c r="T352" s="13"/>
      <c r="U352" s="13"/>
      <c r="V352" s="13"/>
      <c r="W352" s="13"/>
      <c r="X352" s="13"/>
      <c r="Y352" s="13"/>
      <c r="Z352" s="13"/>
    </row>
    <row r="353" spans="1:26" ht="15">
      <c r="A353" s="11"/>
      <c r="B353" s="15"/>
      <c r="C353" s="11"/>
      <c r="D353" s="11"/>
      <c r="E353" s="15"/>
      <c r="F353" s="8"/>
      <c r="G353" s="8"/>
      <c r="H353" s="8"/>
      <c r="I353" s="8"/>
      <c r="J353" s="8"/>
      <c r="K353" s="8"/>
      <c r="L353" s="8"/>
      <c r="M353" s="15"/>
      <c r="N353" s="15"/>
      <c r="O353" s="13"/>
      <c r="P353" s="13"/>
      <c r="Q353" s="13"/>
      <c r="R353" s="13"/>
      <c r="S353" s="14"/>
      <c r="T353" s="13"/>
      <c r="U353" s="13"/>
      <c r="V353" s="13"/>
      <c r="W353" s="13"/>
      <c r="X353" s="13"/>
      <c r="Y353" s="13"/>
      <c r="Z353" s="13"/>
    </row>
    <row r="354" spans="1:26" ht="15">
      <c r="A354" s="11"/>
      <c r="B354" s="15"/>
      <c r="C354" s="11"/>
      <c r="D354" s="11"/>
      <c r="E354" s="15"/>
      <c r="F354" s="8"/>
      <c r="G354" s="8"/>
      <c r="H354" s="8"/>
      <c r="I354" s="8"/>
      <c r="J354" s="8"/>
      <c r="K354" s="8"/>
      <c r="L354" s="8"/>
      <c r="M354" s="15"/>
      <c r="N354" s="15"/>
      <c r="O354" s="13"/>
      <c r="P354" s="13"/>
      <c r="Q354" s="13"/>
      <c r="R354" s="13"/>
      <c r="S354" s="14"/>
      <c r="T354" s="13"/>
      <c r="U354" s="13"/>
      <c r="V354" s="13"/>
      <c r="W354" s="13"/>
      <c r="X354" s="13"/>
      <c r="Y354" s="13"/>
      <c r="Z354" s="13"/>
    </row>
    <row r="355" spans="1:26" ht="15">
      <c r="A355" s="11"/>
      <c r="B355" s="15"/>
      <c r="C355" s="11"/>
      <c r="D355" s="11"/>
      <c r="E355" s="15"/>
      <c r="F355" s="8"/>
      <c r="G355" s="8"/>
      <c r="H355" s="8"/>
      <c r="I355" s="8"/>
      <c r="J355" s="8"/>
      <c r="K355" s="8"/>
      <c r="L355" s="8"/>
      <c r="M355" s="15"/>
      <c r="N355" s="15"/>
      <c r="O355" s="13"/>
      <c r="P355" s="13"/>
      <c r="Q355" s="13"/>
      <c r="R355" s="13"/>
      <c r="S355" s="14"/>
      <c r="T355" s="13"/>
      <c r="U355" s="13"/>
      <c r="V355" s="13"/>
      <c r="W355" s="13"/>
      <c r="X355" s="13"/>
      <c r="Y355" s="13"/>
      <c r="Z355" s="13"/>
    </row>
    <row r="356" spans="1:26" ht="15">
      <c r="A356" s="11"/>
      <c r="B356" s="15"/>
      <c r="C356" s="11"/>
      <c r="D356" s="11"/>
      <c r="E356" s="15"/>
      <c r="F356" s="8"/>
      <c r="G356" s="8"/>
      <c r="H356" s="8"/>
      <c r="I356" s="8"/>
      <c r="J356" s="8"/>
      <c r="K356" s="8"/>
      <c r="L356" s="8"/>
      <c r="M356" s="15"/>
      <c r="N356" s="15"/>
      <c r="O356" s="13"/>
      <c r="P356" s="13"/>
      <c r="Q356" s="13"/>
      <c r="R356" s="13"/>
      <c r="S356" s="14"/>
      <c r="T356" s="13"/>
      <c r="U356" s="13"/>
      <c r="V356" s="13"/>
      <c r="W356" s="13"/>
      <c r="X356" s="13"/>
      <c r="Y356" s="13"/>
      <c r="Z356" s="13"/>
    </row>
    <row r="357" spans="1:26" ht="15">
      <c r="A357" s="11"/>
      <c r="B357" s="15"/>
      <c r="C357" s="11"/>
      <c r="D357" s="11"/>
      <c r="E357" s="15"/>
      <c r="F357" s="8"/>
      <c r="G357" s="8"/>
      <c r="H357" s="8"/>
      <c r="I357" s="8"/>
      <c r="J357" s="8"/>
      <c r="K357" s="8"/>
      <c r="L357" s="8"/>
      <c r="M357" s="15"/>
      <c r="N357" s="15"/>
      <c r="O357" s="13"/>
      <c r="P357" s="13"/>
      <c r="Q357" s="13"/>
      <c r="R357" s="13"/>
      <c r="S357" s="14"/>
      <c r="T357" s="13"/>
      <c r="U357" s="13"/>
      <c r="V357" s="13"/>
      <c r="W357" s="13"/>
      <c r="X357" s="13"/>
      <c r="Y357" s="13"/>
      <c r="Z357" s="13"/>
    </row>
    <row r="358" spans="1:26" ht="15">
      <c r="A358" s="11"/>
      <c r="B358" s="15"/>
      <c r="C358" s="11"/>
      <c r="D358" s="11"/>
      <c r="E358" s="15"/>
      <c r="F358" s="8"/>
      <c r="G358" s="8"/>
      <c r="H358" s="8"/>
      <c r="I358" s="8"/>
      <c r="J358" s="8"/>
      <c r="K358" s="8"/>
      <c r="L358" s="8"/>
      <c r="M358" s="15"/>
      <c r="N358" s="15"/>
      <c r="O358" s="13"/>
      <c r="P358" s="13"/>
      <c r="Q358" s="13"/>
      <c r="R358" s="13"/>
      <c r="S358" s="14"/>
      <c r="T358" s="13"/>
      <c r="U358" s="13"/>
      <c r="V358" s="13"/>
      <c r="W358" s="13"/>
      <c r="X358" s="13"/>
      <c r="Y358" s="13"/>
      <c r="Z358" s="13"/>
    </row>
    <row r="359" spans="1:26" ht="15">
      <c r="A359" s="11"/>
      <c r="B359" s="15"/>
      <c r="C359" s="11"/>
      <c r="D359" s="11"/>
      <c r="E359" s="15"/>
      <c r="F359" s="8"/>
      <c r="G359" s="8"/>
      <c r="H359" s="8"/>
      <c r="I359" s="8"/>
      <c r="J359" s="8"/>
      <c r="K359" s="8"/>
      <c r="L359" s="8"/>
      <c r="M359" s="15"/>
      <c r="N359" s="15"/>
      <c r="O359" s="13"/>
      <c r="P359" s="13"/>
      <c r="Q359" s="13"/>
      <c r="R359" s="13"/>
      <c r="S359" s="14"/>
      <c r="T359" s="13"/>
      <c r="U359" s="13"/>
      <c r="V359" s="13"/>
      <c r="W359" s="13"/>
      <c r="X359" s="13"/>
      <c r="Y359" s="13"/>
      <c r="Z359" s="13"/>
    </row>
    <row r="360" spans="1:26" ht="15">
      <c r="A360" s="11"/>
      <c r="B360" s="15"/>
      <c r="C360" s="11"/>
      <c r="D360" s="11"/>
      <c r="E360" s="15"/>
      <c r="F360" s="8"/>
      <c r="G360" s="8"/>
      <c r="H360" s="8"/>
      <c r="I360" s="8"/>
      <c r="J360" s="8"/>
      <c r="K360" s="8"/>
      <c r="L360" s="8"/>
      <c r="M360" s="15"/>
      <c r="N360" s="15"/>
      <c r="O360" s="13"/>
      <c r="P360" s="13"/>
      <c r="Q360" s="13"/>
      <c r="R360" s="13"/>
      <c r="S360" s="14"/>
      <c r="T360" s="13"/>
      <c r="U360" s="13"/>
      <c r="V360" s="13"/>
      <c r="W360" s="13"/>
      <c r="X360" s="13"/>
      <c r="Y360" s="13"/>
      <c r="Z360" s="13"/>
    </row>
    <row r="361" spans="1:26" ht="15">
      <c r="A361" s="11"/>
      <c r="B361" s="15"/>
      <c r="C361" s="11"/>
      <c r="D361" s="11"/>
      <c r="E361" s="15"/>
      <c r="F361" s="8"/>
      <c r="G361" s="8"/>
      <c r="H361" s="8"/>
      <c r="I361" s="8"/>
      <c r="J361" s="8"/>
      <c r="K361" s="8"/>
      <c r="L361" s="8"/>
      <c r="M361" s="15"/>
      <c r="N361" s="15"/>
      <c r="O361" s="13"/>
      <c r="P361" s="13"/>
      <c r="Q361" s="13"/>
      <c r="R361" s="13"/>
      <c r="S361" s="14"/>
      <c r="T361" s="13"/>
      <c r="U361" s="13"/>
      <c r="V361" s="13"/>
      <c r="W361" s="13"/>
      <c r="X361" s="13"/>
      <c r="Y361" s="13"/>
      <c r="Z361" s="13"/>
    </row>
    <row r="362" spans="1:26" ht="15">
      <c r="A362" s="11"/>
      <c r="B362" s="15"/>
      <c r="C362" s="11"/>
      <c r="D362" s="11"/>
      <c r="E362" s="15"/>
      <c r="F362" s="8"/>
      <c r="G362" s="8"/>
      <c r="H362" s="8"/>
      <c r="I362" s="8"/>
      <c r="J362" s="8"/>
      <c r="K362" s="8"/>
      <c r="L362" s="8"/>
      <c r="M362" s="15"/>
      <c r="N362" s="15"/>
      <c r="O362" s="13"/>
      <c r="P362" s="13"/>
      <c r="Q362" s="13"/>
      <c r="R362" s="13"/>
      <c r="S362" s="14"/>
      <c r="T362" s="13"/>
      <c r="U362" s="13"/>
      <c r="V362" s="13"/>
      <c r="W362" s="13"/>
      <c r="X362" s="13"/>
      <c r="Y362" s="13"/>
      <c r="Z362" s="13"/>
    </row>
    <row r="363" spans="1:26" ht="15">
      <c r="A363" s="11"/>
      <c r="B363" s="15"/>
      <c r="C363" s="11"/>
      <c r="D363" s="11"/>
      <c r="E363" s="15"/>
      <c r="F363" s="8"/>
      <c r="G363" s="8"/>
      <c r="H363" s="8"/>
      <c r="I363" s="8"/>
      <c r="J363" s="8"/>
      <c r="K363" s="8"/>
      <c r="L363" s="8"/>
      <c r="M363" s="15"/>
      <c r="N363" s="15"/>
      <c r="O363" s="13"/>
      <c r="P363" s="13"/>
      <c r="Q363" s="13"/>
      <c r="R363" s="13"/>
      <c r="S363" s="14"/>
      <c r="T363" s="13"/>
      <c r="U363" s="13"/>
      <c r="V363" s="13"/>
      <c r="W363" s="13"/>
      <c r="X363" s="13"/>
      <c r="Y363" s="13"/>
      <c r="Z363" s="13"/>
    </row>
    <row r="364" spans="1:26" ht="15">
      <c r="A364" s="11"/>
      <c r="B364" s="15"/>
      <c r="C364" s="11"/>
      <c r="D364" s="11"/>
      <c r="E364" s="15"/>
      <c r="F364" s="8"/>
      <c r="G364" s="8"/>
      <c r="H364" s="8"/>
      <c r="I364" s="8"/>
      <c r="J364" s="8"/>
      <c r="K364" s="8"/>
      <c r="L364" s="8"/>
      <c r="M364" s="15"/>
      <c r="N364" s="15"/>
      <c r="O364" s="13"/>
      <c r="P364" s="13"/>
      <c r="Q364" s="13"/>
      <c r="R364" s="13"/>
      <c r="S364" s="14"/>
      <c r="T364" s="13"/>
      <c r="U364" s="13"/>
      <c r="V364" s="13"/>
      <c r="W364" s="13"/>
      <c r="X364" s="13"/>
      <c r="Y364" s="13"/>
      <c r="Z364" s="13"/>
    </row>
    <row r="365" spans="1:26" ht="15">
      <c r="A365" s="11"/>
      <c r="B365" s="15"/>
      <c r="C365" s="11"/>
      <c r="D365" s="11"/>
      <c r="E365" s="15"/>
      <c r="F365" s="8"/>
      <c r="G365" s="8"/>
      <c r="H365" s="8"/>
      <c r="I365" s="8"/>
      <c r="J365" s="8"/>
      <c r="K365" s="8"/>
      <c r="L365" s="8"/>
      <c r="M365" s="15"/>
      <c r="N365" s="15"/>
      <c r="O365" s="13"/>
      <c r="P365" s="13"/>
      <c r="Q365" s="13"/>
      <c r="R365" s="13"/>
      <c r="S365" s="14"/>
      <c r="T365" s="13"/>
      <c r="U365" s="13"/>
      <c r="V365" s="13"/>
      <c r="W365" s="13"/>
      <c r="X365" s="13"/>
      <c r="Y365" s="13"/>
      <c r="Z365" s="13"/>
    </row>
    <row r="366" spans="1:26" ht="15">
      <c r="A366" s="11"/>
      <c r="B366" s="15"/>
      <c r="C366" s="11"/>
      <c r="D366" s="11"/>
      <c r="E366" s="15"/>
      <c r="F366" s="8"/>
      <c r="G366" s="8"/>
      <c r="H366" s="8"/>
      <c r="I366" s="8"/>
      <c r="J366" s="8"/>
      <c r="K366" s="8"/>
      <c r="L366" s="8"/>
      <c r="M366" s="15"/>
      <c r="N366" s="15"/>
      <c r="O366" s="13"/>
      <c r="P366" s="13"/>
      <c r="Q366" s="13"/>
      <c r="R366" s="13"/>
      <c r="S366" s="14"/>
      <c r="T366" s="13"/>
      <c r="U366" s="13"/>
      <c r="V366" s="13"/>
      <c r="W366" s="13"/>
      <c r="X366" s="13"/>
      <c r="Y366" s="13"/>
      <c r="Z366" s="13"/>
    </row>
    <row r="367" spans="1:26" ht="15">
      <c r="A367" s="11"/>
      <c r="B367" s="15"/>
      <c r="C367" s="11"/>
      <c r="D367" s="11"/>
      <c r="E367" s="15"/>
      <c r="F367" s="8"/>
      <c r="G367" s="8"/>
      <c r="H367" s="8"/>
      <c r="I367" s="8"/>
      <c r="J367" s="8"/>
      <c r="K367" s="8"/>
      <c r="L367" s="8"/>
      <c r="M367" s="15"/>
      <c r="N367" s="15"/>
      <c r="O367" s="13"/>
      <c r="P367" s="13"/>
      <c r="Q367" s="13"/>
      <c r="R367" s="13"/>
      <c r="S367" s="14"/>
      <c r="T367" s="13"/>
      <c r="U367" s="13"/>
      <c r="V367" s="13"/>
      <c r="W367" s="13"/>
      <c r="X367" s="13"/>
      <c r="Y367" s="13"/>
      <c r="Z367" s="13"/>
    </row>
    <row r="368" spans="1:26" ht="15">
      <c r="A368" s="11"/>
      <c r="B368" s="15"/>
      <c r="C368" s="11"/>
      <c r="D368" s="11"/>
      <c r="E368" s="15"/>
      <c r="F368" s="8"/>
      <c r="G368" s="8"/>
      <c r="H368" s="8"/>
      <c r="I368" s="8"/>
      <c r="J368" s="8"/>
      <c r="K368" s="8"/>
      <c r="L368" s="8"/>
      <c r="M368" s="15"/>
      <c r="N368" s="15"/>
      <c r="O368" s="13"/>
      <c r="P368" s="13"/>
      <c r="Q368" s="13"/>
      <c r="R368" s="13"/>
      <c r="S368" s="14"/>
      <c r="T368" s="13"/>
      <c r="U368" s="13"/>
      <c r="V368" s="13"/>
      <c r="W368" s="13"/>
      <c r="X368" s="13"/>
      <c r="Y368" s="13"/>
      <c r="Z368" s="13"/>
    </row>
    <row r="369" spans="1:26" ht="15">
      <c r="A369" s="11"/>
      <c r="B369" s="15"/>
      <c r="C369" s="11"/>
      <c r="D369" s="11"/>
      <c r="E369" s="15"/>
      <c r="F369" s="8"/>
      <c r="G369" s="8"/>
      <c r="H369" s="8"/>
      <c r="I369" s="8"/>
      <c r="J369" s="8"/>
      <c r="K369" s="8"/>
      <c r="L369" s="8"/>
      <c r="M369" s="15"/>
      <c r="N369" s="15"/>
      <c r="O369" s="13"/>
      <c r="P369" s="13"/>
      <c r="Q369" s="13"/>
      <c r="R369" s="13"/>
      <c r="S369" s="14"/>
      <c r="T369" s="13"/>
      <c r="U369" s="13"/>
      <c r="V369" s="13"/>
      <c r="W369" s="13"/>
      <c r="X369" s="13"/>
      <c r="Y369" s="13"/>
      <c r="Z369" s="13"/>
    </row>
    <row r="370" spans="1:26" ht="15">
      <c r="A370" s="11"/>
      <c r="B370" s="15"/>
      <c r="C370" s="11"/>
      <c r="D370" s="11"/>
      <c r="E370" s="15"/>
      <c r="F370" s="8"/>
      <c r="G370" s="8"/>
      <c r="H370" s="8"/>
      <c r="I370" s="8"/>
      <c r="J370" s="8"/>
      <c r="K370" s="8"/>
      <c r="L370" s="8"/>
      <c r="M370" s="15"/>
      <c r="N370" s="15"/>
      <c r="O370" s="13"/>
      <c r="P370" s="13"/>
      <c r="Q370" s="13"/>
      <c r="R370" s="13"/>
      <c r="S370" s="14"/>
      <c r="T370" s="13"/>
      <c r="U370" s="13"/>
      <c r="V370" s="13"/>
      <c r="W370" s="13"/>
      <c r="X370" s="13"/>
      <c r="Y370" s="13"/>
      <c r="Z370" s="13"/>
    </row>
    <row r="371" spans="1:26" ht="15">
      <c r="A371" s="11"/>
      <c r="B371" s="15"/>
      <c r="C371" s="11"/>
      <c r="D371" s="11"/>
      <c r="E371" s="15"/>
      <c r="F371" s="8"/>
      <c r="G371" s="8"/>
      <c r="H371" s="8"/>
      <c r="I371" s="8"/>
      <c r="J371" s="8"/>
      <c r="K371" s="8"/>
      <c r="L371" s="8"/>
      <c r="M371" s="15"/>
      <c r="N371" s="15"/>
      <c r="O371" s="13"/>
      <c r="P371" s="13"/>
      <c r="Q371" s="13"/>
      <c r="R371" s="13"/>
      <c r="S371" s="14"/>
      <c r="T371" s="13"/>
      <c r="U371" s="13"/>
      <c r="V371" s="13"/>
      <c r="W371" s="13"/>
      <c r="X371" s="13"/>
      <c r="Y371" s="13"/>
      <c r="Z371" s="13"/>
    </row>
    <row r="372" spans="1:26" ht="15">
      <c r="A372" s="11"/>
      <c r="B372" s="15"/>
      <c r="C372" s="11"/>
      <c r="D372" s="11"/>
      <c r="E372" s="15"/>
      <c r="F372" s="8"/>
      <c r="G372" s="8"/>
      <c r="H372" s="8"/>
      <c r="I372" s="8"/>
      <c r="J372" s="8"/>
      <c r="K372" s="8"/>
      <c r="L372" s="8"/>
      <c r="M372" s="15"/>
      <c r="N372" s="15"/>
      <c r="O372" s="13"/>
      <c r="P372" s="13"/>
      <c r="Q372" s="13"/>
      <c r="R372" s="13"/>
      <c r="S372" s="14"/>
      <c r="T372" s="13"/>
      <c r="U372" s="13"/>
      <c r="V372" s="13"/>
      <c r="W372" s="13"/>
      <c r="X372" s="13"/>
      <c r="Y372" s="13"/>
      <c r="Z372" s="13"/>
    </row>
    <row r="373" spans="1:26" ht="15">
      <c r="A373" s="11"/>
      <c r="B373" s="15"/>
      <c r="C373" s="11"/>
      <c r="D373" s="11"/>
      <c r="E373" s="15"/>
      <c r="F373" s="8"/>
      <c r="G373" s="8"/>
      <c r="H373" s="8"/>
      <c r="I373" s="8"/>
      <c r="J373" s="8"/>
      <c r="K373" s="8"/>
      <c r="L373" s="8"/>
      <c r="M373" s="15"/>
      <c r="N373" s="15"/>
      <c r="O373" s="13"/>
      <c r="P373" s="13"/>
      <c r="Q373" s="13"/>
      <c r="R373" s="13"/>
      <c r="S373" s="14"/>
      <c r="T373" s="13"/>
      <c r="U373" s="13"/>
      <c r="V373" s="13"/>
      <c r="W373" s="13"/>
      <c r="X373" s="13"/>
      <c r="Y373" s="13"/>
      <c r="Z373" s="13"/>
    </row>
    <row r="374" spans="1:26" ht="15">
      <c r="A374" s="11"/>
      <c r="B374" s="15"/>
      <c r="C374" s="11"/>
      <c r="D374" s="11"/>
      <c r="E374" s="15"/>
      <c r="F374" s="8"/>
      <c r="G374" s="8"/>
      <c r="H374" s="8"/>
      <c r="I374" s="8"/>
      <c r="J374" s="8"/>
      <c r="K374" s="8"/>
      <c r="L374" s="8"/>
      <c r="M374" s="15"/>
      <c r="N374" s="15"/>
      <c r="O374" s="13"/>
      <c r="P374" s="13"/>
      <c r="Q374" s="13"/>
      <c r="R374" s="13"/>
      <c r="S374" s="14"/>
      <c r="T374" s="13"/>
      <c r="U374" s="13"/>
      <c r="V374" s="13"/>
      <c r="W374" s="13"/>
      <c r="X374" s="13"/>
      <c r="Y374" s="13"/>
      <c r="Z374" s="13"/>
    </row>
    <row r="375" spans="1:26" ht="15">
      <c r="A375" s="11"/>
      <c r="B375" s="15"/>
      <c r="C375" s="11"/>
      <c r="D375" s="11"/>
      <c r="E375" s="15"/>
      <c r="F375" s="8"/>
      <c r="G375" s="8"/>
      <c r="H375" s="8"/>
      <c r="I375" s="8"/>
      <c r="J375" s="8"/>
      <c r="K375" s="8"/>
      <c r="L375" s="8"/>
      <c r="M375" s="15"/>
      <c r="N375" s="15"/>
      <c r="O375" s="13"/>
      <c r="P375" s="13"/>
      <c r="Q375" s="13"/>
      <c r="R375" s="13"/>
      <c r="S375" s="14"/>
      <c r="T375" s="13"/>
      <c r="U375" s="13"/>
      <c r="V375" s="13"/>
      <c r="W375" s="13"/>
      <c r="X375" s="13"/>
      <c r="Y375" s="13"/>
      <c r="Z375" s="13"/>
    </row>
    <row r="376" spans="1:26" ht="15">
      <c r="A376" s="11"/>
      <c r="B376" s="15"/>
      <c r="C376" s="11"/>
      <c r="D376" s="11"/>
      <c r="E376" s="15"/>
      <c r="F376" s="8"/>
      <c r="G376" s="8"/>
      <c r="H376" s="8"/>
      <c r="I376" s="8"/>
      <c r="J376" s="8"/>
      <c r="K376" s="8"/>
      <c r="L376" s="8"/>
      <c r="M376" s="15"/>
      <c r="N376" s="15"/>
      <c r="O376" s="13"/>
      <c r="P376" s="13"/>
      <c r="Q376" s="13"/>
      <c r="R376" s="13"/>
      <c r="S376" s="14"/>
      <c r="T376" s="13"/>
      <c r="U376" s="13"/>
      <c r="V376" s="13"/>
      <c r="W376" s="13"/>
      <c r="X376" s="13"/>
      <c r="Y376" s="13"/>
      <c r="Z376" s="13"/>
    </row>
    <row r="377" spans="1:26" ht="15">
      <c r="A377" s="11"/>
      <c r="B377" s="15"/>
      <c r="C377" s="11"/>
      <c r="D377" s="11"/>
      <c r="E377" s="15"/>
      <c r="F377" s="8"/>
      <c r="G377" s="8"/>
      <c r="H377" s="8"/>
      <c r="I377" s="8"/>
      <c r="J377" s="8"/>
      <c r="K377" s="8"/>
      <c r="L377" s="8"/>
      <c r="M377" s="15"/>
      <c r="N377" s="15"/>
      <c r="O377" s="13"/>
      <c r="P377" s="13"/>
      <c r="Q377" s="13"/>
      <c r="R377" s="13"/>
      <c r="S377" s="14"/>
      <c r="T377" s="13"/>
      <c r="U377" s="13"/>
      <c r="V377" s="13"/>
      <c r="W377" s="13"/>
      <c r="X377" s="13"/>
      <c r="Y377" s="13"/>
      <c r="Z377" s="13"/>
    </row>
    <row r="378" spans="1:26" ht="15">
      <c r="A378" s="11"/>
      <c r="B378" s="15"/>
      <c r="C378" s="11"/>
      <c r="D378" s="11"/>
      <c r="E378" s="15"/>
      <c r="F378" s="8"/>
      <c r="G378" s="8"/>
      <c r="H378" s="8"/>
      <c r="I378" s="8"/>
      <c r="J378" s="8"/>
      <c r="K378" s="8"/>
      <c r="L378" s="8"/>
      <c r="M378" s="15"/>
      <c r="N378" s="15"/>
      <c r="O378" s="13"/>
      <c r="P378" s="13"/>
      <c r="Q378" s="13"/>
      <c r="R378" s="13"/>
      <c r="S378" s="14"/>
      <c r="T378" s="13"/>
      <c r="U378" s="13"/>
      <c r="V378" s="13"/>
      <c r="W378" s="13"/>
      <c r="X378" s="13"/>
      <c r="Y378" s="13"/>
      <c r="Z378" s="13"/>
    </row>
    <row r="379" spans="1:26" ht="15">
      <c r="A379" s="11"/>
      <c r="B379" s="15"/>
      <c r="C379" s="11"/>
      <c r="D379" s="11"/>
      <c r="E379" s="15"/>
      <c r="F379" s="8"/>
      <c r="G379" s="8"/>
      <c r="H379" s="8"/>
      <c r="I379" s="8"/>
      <c r="J379" s="8"/>
      <c r="K379" s="8"/>
      <c r="L379" s="8"/>
      <c r="M379" s="15"/>
      <c r="N379" s="15"/>
      <c r="O379" s="13"/>
      <c r="P379" s="13"/>
      <c r="Q379" s="13"/>
      <c r="R379" s="13"/>
      <c r="S379" s="14"/>
      <c r="T379" s="13"/>
      <c r="U379" s="13"/>
      <c r="V379" s="13"/>
      <c r="W379" s="13"/>
      <c r="X379" s="13"/>
      <c r="Y379" s="13"/>
      <c r="Z379" s="13"/>
    </row>
    <row r="380" spans="1:26" ht="15">
      <c r="A380" s="11"/>
      <c r="B380" s="15"/>
      <c r="C380" s="11"/>
      <c r="D380" s="11"/>
      <c r="E380" s="15"/>
      <c r="F380" s="8"/>
      <c r="G380" s="8"/>
      <c r="H380" s="8"/>
      <c r="I380" s="8"/>
      <c r="J380" s="8"/>
      <c r="K380" s="8"/>
      <c r="L380" s="8"/>
      <c r="M380" s="15"/>
      <c r="N380" s="15"/>
      <c r="O380" s="13"/>
      <c r="P380" s="13"/>
      <c r="Q380" s="13"/>
      <c r="R380" s="13"/>
      <c r="S380" s="14"/>
      <c r="T380" s="13"/>
      <c r="U380" s="13"/>
      <c r="V380" s="13"/>
      <c r="W380" s="13"/>
      <c r="X380" s="13"/>
      <c r="Y380" s="13"/>
      <c r="Z380" s="13"/>
    </row>
    <row r="381" spans="1:26" ht="15">
      <c r="A381" s="11"/>
      <c r="B381" s="15"/>
      <c r="C381" s="11"/>
      <c r="D381" s="11"/>
      <c r="E381" s="15"/>
      <c r="F381" s="8"/>
      <c r="G381" s="8"/>
      <c r="H381" s="8"/>
      <c r="I381" s="8"/>
      <c r="J381" s="8"/>
      <c r="K381" s="8"/>
      <c r="L381" s="8"/>
      <c r="M381" s="15"/>
      <c r="N381" s="15"/>
      <c r="O381" s="13"/>
      <c r="P381" s="13"/>
      <c r="Q381" s="13"/>
      <c r="R381" s="13"/>
      <c r="S381" s="14"/>
      <c r="T381" s="13"/>
      <c r="U381" s="13"/>
      <c r="V381" s="13"/>
      <c r="W381" s="13"/>
      <c r="X381" s="13"/>
      <c r="Y381" s="13"/>
      <c r="Z381" s="13"/>
    </row>
    <row r="382" spans="1:26" ht="15">
      <c r="A382" s="11"/>
      <c r="B382" s="15"/>
      <c r="C382" s="11"/>
      <c r="D382" s="11"/>
      <c r="E382" s="15"/>
      <c r="F382" s="8"/>
      <c r="G382" s="8"/>
      <c r="H382" s="8"/>
      <c r="I382" s="8"/>
      <c r="J382" s="8"/>
      <c r="K382" s="8"/>
      <c r="L382" s="8"/>
      <c r="M382" s="15"/>
      <c r="N382" s="15"/>
      <c r="O382" s="13"/>
      <c r="P382" s="13"/>
      <c r="Q382" s="13"/>
      <c r="R382" s="13"/>
      <c r="S382" s="14"/>
      <c r="T382" s="13"/>
      <c r="U382" s="13"/>
      <c r="V382" s="13"/>
      <c r="W382" s="13"/>
      <c r="X382" s="13"/>
      <c r="Y382" s="13"/>
      <c r="Z382" s="13"/>
    </row>
    <row r="383" spans="1:26" ht="15">
      <c r="A383" s="11"/>
      <c r="B383" s="15"/>
      <c r="C383" s="11"/>
      <c r="D383" s="11"/>
      <c r="E383" s="15"/>
      <c r="F383" s="8"/>
      <c r="G383" s="8"/>
      <c r="H383" s="8"/>
      <c r="I383" s="8"/>
      <c r="J383" s="8"/>
      <c r="K383" s="8"/>
      <c r="L383" s="8"/>
      <c r="M383" s="15"/>
      <c r="N383" s="15"/>
      <c r="O383" s="13"/>
      <c r="P383" s="13"/>
      <c r="Q383" s="13"/>
      <c r="R383" s="13"/>
      <c r="S383" s="14"/>
      <c r="T383" s="13"/>
      <c r="U383" s="13"/>
      <c r="V383" s="13"/>
      <c r="W383" s="13"/>
      <c r="X383" s="13"/>
      <c r="Y383" s="13"/>
      <c r="Z383" s="13"/>
    </row>
    <row r="384" spans="1:26" ht="15">
      <c r="A384" s="11"/>
      <c r="B384" s="15"/>
      <c r="C384" s="11"/>
      <c r="D384" s="11"/>
      <c r="E384" s="15"/>
      <c r="F384" s="8"/>
      <c r="G384" s="8"/>
      <c r="H384" s="8"/>
      <c r="I384" s="8"/>
      <c r="J384" s="8"/>
      <c r="K384" s="8"/>
      <c r="L384" s="8"/>
      <c r="M384" s="15"/>
      <c r="N384" s="15"/>
      <c r="O384" s="13"/>
      <c r="P384" s="13"/>
      <c r="Q384" s="13"/>
      <c r="R384" s="13"/>
      <c r="S384" s="14"/>
      <c r="T384" s="13"/>
      <c r="U384" s="13"/>
      <c r="V384" s="13"/>
      <c r="W384" s="13"/>
      <c r="X384" s="13"/>
      <c r="Y384" s="13"/>
      <c r="Z384" s="13"/>
    </row>
    <row r="385" spans="1:26" ht="15">
      <c r="A385" s="11"/>
      <c r="B385" s="15"/>
      <c r="C385" s="11"/>
      <c r="D385" s="11"/>
      <c r="E385" s="15"/>
      <c r="F385" s="8"/>
      <c r="G385" s="8"/>
      <c r="H385" s="8"/>
      <c r="I385" s="8"/>
      <c r="J385" s="8"/>
      <c r="K385" s="8"/>
      <c r="L385" s="8"/>
      <c r="M385" s="15"/>
      <c r="N385" s="15"/>
      <c r="O385" s="13"/>
      <c r="P385" s="13"/>
      <c r="Q385" s="13"/>
      <c r="R385" s="13"/>
      <c r="S385" s="14"/>
      <c r="T385" s="13"/>
      <c r="U385" s="13"/>
      <c r="V385" s="13"/>
      <c r="W385" s="13"/>
      <c r="X385" s="13"/>
      <c r="Y385" s="13"/>
      <c r="Z385" s="13"/>
    </row>
    <row r="386" spans="1:26" ht="15">
      <c r="A386" s="11"/>
      <c r="B386" s="15"/>
      <c r="C386" s="11"/>
      <c r="D386" s="11"/>
      <c r="E386" s="15"/>
      <c r="F386" s="8"/>
      <c r="G386" s="8"/>
      <c r="H386" s="8"/>
      <c r="I386" s="8"/>
      <c r="J386" s="8"/>
      <c r="K386" s="8"/>
      <c r="L386" s="8"/>
      <c r="M386" s="15"/>
      <c r="N386" s="15"/>
      <c r="O386" s="13"/>
      <c r="P386" s="13"/>
      <c r="Q386" s="13"/>
      <c r="R386" s="13"/>
      <c r="S386" s="14"/>
      <c r="T386" s="13"/>
      <c r="U386" s="13"/>
      <c r="V386" s="13"/>
      <c r="W386" s="13"/>
      <c r="X386" s="13"/>
      <c r="Y386" s="13"/>
      <c r="Z386" s="13"/>
    </row>
    <row r="387" spans="1:26" ht="15">
      <c r="A387" s="11"/>
      <c r="B387" s="15"/>
      <c r="C387" s="11"/>
      <c r="D387" s="11"/>
      <c r="E387" s="15"/>
      <c r="F387" s="8"/>
      <c r="G387" s="8"/>
      <c r="H387" s="8"/>
      <c r="I387" s="8"/>
      <c r="J387" s="8"/>
      <c r="K387" s="8"/>
      <c r="L387" s="8"/>
      <c r="M387" s="15"/>
      <c r="N387" s="15"/>
      <c r="O387" s="13"/>
      <c r="P387" s="13"/>
      <c r="Q387" s="13"/>
      <c r="R387" s="13"/>
      <c r="S387" s="14"/>
      <c r="T387" s="13"/>
      <c r="U387" s="13"/>
      <c r="V387" s="13"/>
      <c r="W387" s="13"/>
      <c r="X387" s="13"/>
      <c r="Y387" s="13"/>
      <c r="Z387" s="13"/>
    </row>
    <row r="388" spans="1:26" ht="15">
      <c r="A388" s="11"/>
      <c r="B388" s="15"/>
      <c r="C388" s="11"/>
      <c r="D388" s="11"/>
      <c r="E388" s="15"/>
      <c r="F388" s="8"/>
      <c r="G388" s="8"/>
      <c r="H388" s="8"/>
      <c r="I388" s="8"/>
      <c r="J388" s="8"/>
      <c r="K388" s="8"/>
      <c r="L388" s="8"/>
      <c r="M388" s="15"/>
      <c r="N388" s="15"/>
      <c r="O388" s="13"/>
      <c r="P388" s="13"/>
      <c r="Q388" s="13"/>
      <c r="R388" s="13"/>
      <c r="S388" s="14"/>
      <c r="T388" s="13"/>
      <c r="U388" s="13"/>
      <c r="V388" s="13"/>
      <c r="W388" s="13"/>
      <c r="X388" s="13"/>
      <c r="Y388" s="13"/>
      <c r="Z388" s="13"/>
    </row>
    <row r="389" spans="1:26" ht="15">
      <c r="A389" s="11"/>
      <c r="B389" s="15"/>
      <c r="C389" s="11"/>
      <c r="D389" s="11"/>
      <c r="E389" s="15"/>
      <c r="F389" s="8"/>
      <c r="G389" s="8"/>
      <c r="H389" s="8"/>
      <c r="I389" s="8"/>
      <c r="J389" s="8"/>
      <c r="K389" s="8"/>
      <c r="L389" s="8"/>
      <c r="M389" s="15"/>
      <c r="N389" s="15"/>
      <c r="O389" s="13"/>
      <c r="P389" s="13"/>
      <c r="Q389" s="13"/>
      <c r="R389" s="13"/>
      <c r="S389" s="14"/>
      <c r="T389" s="13"/>
      <c r="U389" s="13"/>
      <c r="V389" s="13"/>
      <c r="W389" s="13"/>
      <c r="X389" s="13"/>
      <c r="Y389" s="13"/>
      <c r="Z389" s="13"/>
    </row>
    <row r="390" spans="1:26" ht="15">
      <c r="A390" s="11"/>
      <c r="B390" s="15"/>
      <c r="C390" s="11"/>
      <c r="D390" s="11"/>
      <c r="E390" s="15"/>
      <c r="F390" s="8"/>
      <c r="G390" s="8"/>
      <c r="H390" s="8"/>
      <c r="I390" s="8"/>
      <c r="J390" s="8"/>
      <c r="K390" s="8"/>
      <c r="L390" s="8"/>
      <c r="M390" s="15"/>
      <c r="N390" s="15"/>
      <c r="O390" s="13"/>
      <c r="P390" s="13"/>
      <c r="Q390" s="13"/>
      <c r="R390" s="13"/>
      <c r="S390" s="14"/>
      <c r="T390" s="13"/>
      <c r="U390" s="13"/>
      <c r="V390" s="13"/>
      <c r="W390" s="13"/>
      <c r="X390" s="13"/>
      <c r="Y390" s="13"/>
      <c r="Z390" s="13"/>
    </row>
    <row r="391" spans="1:26" ht="15">
      <c r="A391" s="11"/>
      <c r="B391" s="15"/>
      <c r="C391" s="11"/>
      <c r="D391" s="11"/>
      <c r="E391" s="15"/>
      <c r="F391" s="8"/>
      <c r="G391" s="8"/>
      <c r="H391" s="8"/>
      <c r="I391" s="8"/>
      <c r="J391" s="8"/>
      <c r="K391" s="8"/>
      <c r="L391" s="8"/>
      <c r="M391" s="15"/>
      <c r="N391" s="15"/>
      <c r="O391" s="13"/>
      <c r="P391" s="13"/>
      <c r="Q391" s="13"/>
      <c r="R391" s="13"/>
      <c r="S391" s="14"/>
      <c r="T391" s="13"/>
      <c r="U391" s="13"/>
      <c r="V391" s="13"/>
      <c r="W391" s="13"/>
      <c r="X391" s="13"/>
      <c r="Y391" s="13"/>
      <c r="Z391" s="13"/>
    </row>
    <row r="392" spans="1:26" ht="15">
      <c r="A392" s="11"/>
      <c r="B392" s="15"/>
      <c r="C392" s="11"/>
      <c r="D392" s="11"/>
      <c r="E392" s="15"/>
      <c r="F392" s="8"/>
      <c r="G392" s="8"/>
      <c r="H392" s="8"/>
      <c r="I392" s="8"/>
      <c r="J392" s="8"/>
      <c r="K392" s="8"/>
      <c r="L392" s="8"/>
      <c r="M392" s="15"/>
      <c r="N392" s="15"/>
      <c r="O392" s="13"/>
      <c r="P392" s="13"/>
      <c r="Q392" s="13"/>
      <c r="R392" s="13"/>
      <c r="S392" s="14"/>
      <c r="T392" s="13"/>
      <c r="U392" s="13"/>
      <c r="V392" s="13"/>
      <c r="W392" s="13"/>
      <c r="X392" s="13"/>
      <c r="Y392" s="13"/>
      <c r="Z392" s="13"/>
    </row>
    <row r="393" spans="1:26" ht="15">
      <c r="A393" s="11"/>
      <c r="B393" s="15"/>
      <c r="C393" s="11"/>
      <c r="D393" s="11"/>
      <c r="E393" s="15"/>
      <c r="F393" s="8"/>
      <c r="G393" s="8"/>
      <c r="H393" s="8"/>
      <c r="I393" s="8"/>
      <c r="J393" s="8"/>
      <c r="K393" s="8"/>
      <c r="L393" s="8"/>
      <c r="M393" s="15"/>
      <c r="N393" s="15"/>
      <c r="O393" s="13"/>
      <c r="P393" s="13"/>
      <c r="Q393" s="13"/>
      <c r="R393" s="13"/>
      <c r="S393" s="14"/>
      <c r="T393" s="13"/>
      <c r="U393" s="13"/>
      <c r="V393" s="13"/>
      <c r="W393" s="13"/>
      <c r="X393" s="13"/>
      <c r="Y393" s="13"/>
      <c r="Z393" s="13"/>
    </row>
    <row r="394" spans="1:26" ht="15">
      <c r="A394" s="11"/>
      <c r="B394" s="15"/>
      <c r="C394" s="11"/>
      <c r="D394" s="11"/>
      <c r="E394" s="15"/>
      <c r="F394" s="8"/>
      <c r="G394" s="8"/>
      <c r="H394" s="8"/>
      <c r="I394" s="8"/>
      <c r="J394" s="8"/>
      <c r="K394" s="8"/>
      <c r="L394" s="8"/>
      <c r="M394" s="15"/>
      <c r="N394" s="15"/>
      <c r="O394" s="13"/>
      <c r="P394" s="13"/>
      <c r="Q394" s="13"/>
      <c r="R394" s="13"/>
      <c r="S394" s="14"/>
      <c r="T394" s="13"/>
      <c r="U394" s="13"/>
      <c r="V394" s="13"/>
      <c r="W394" s="13"/>
      <c r="X394" s="13"/>
      <c r="Y394" s="13"/>
      <c r="Z394" s="13"/>
    </row>
    <row r="395" spans="1:26" ht="15">
      <c r="A395" s="11"/>
      <c r="B395" s="15"/>
      <c r="C395" s="11"/>
      <c r="D395" s="11"/>
      <c r="E395" s="15"/>
      <c r="F395" s="8"/>
      <c r="G395" s="8"/>
      <c r="H395" s="8"/>
      <c r="I395" s="8"/>
      <c r="J395" s="8"/>
      <c r="K395" s="8"/>
      <c r="L395" s="8"/>
      <c r="M395" s="15"/>
      <c r="N395" s="15"/>
      <c r="O395" s="13"/>
      <c r="P395" s="13"/>
      <c r="Q395" s="13"/>
      <c r="R395" s="13"/>
      <c r="S395" s="14"/>
      <c r="T395" s="13"/>
      <c r="U395" s="13"/>
      <c r="V395" s="13"/>
      <c r="W395" s="13"/>
      <c r="X395" s="13"/>
      <c r="Y395" s="13"/>
      <c r="Z395" s="13"/>
    </row>
    <row r="396" spans="1:26" ht="15">
      <c r="A396" s="11"/>
      <c r="B396" s="15"/>
      <c r="C396" s="11"/>
      <c r="D396" s="11"/>
      <c r="E396" s="15"/>
      <c r="F396" s="8"/>
      <c r="G396" s="8"/>
      <c r="H396" s="8"/>
      <c r="I396" s="8"/>
      <c r="J396" s="8"/>
      <c r="K396" s="8"/>
      <c r="L396" s="8"/>
      <c r="M396" s="15"/>
      <c r="N396" s="15"/>
      <c r="O396" s="13"/>
      <c r="P396" s="13"/>
      <c r="Q396" s="13"/>
      <c r="R396" s="13"/>
      <c r="S396" s="14"/>
      <c r="T396" s="13"/>
      <c r="U396" s="13"/>
      <c r="V396" s="13"/>
      <c r="W396" s="13"/>
      <c r="X396" s="13"/>
      <c r="Y396" s="13"/>
      <c r="Z396" s="13"/>
    </row>
    <row r="397" spans="1:26" ht="15">
      <c r="A397" s="11"/>
      <c r="B397" s="15"/>
      <c r="C397" s="11"/>
      <c r="D397" s="11"/>
      <c r="E397" s="15"/>
      <c r="F397" s="8"/>
      <c r="G397" s="8"/>
      <c r="H397" s="8"/>
      <c r="I397" s="8"/>
      <c r="J397" s="8"/>
      <c r="K397" s="8"/>
      <c r="L397" s="8"/>
      <c r="M397" s="15"/>
      <c r="N397" s="15"/>
      <c r="O397" s="13"/>
      <c r="P397" s="13"/>
      <c r="Q397" s="13"/>
      <c r="R397" s="13"/>
      <c r="S397" s="14"/>
      <c r="T397" s="13"/>
      <c r="U397" s="13"/>
      <c r="V397" s="13"/>
      <c r="W397" s="13"/>
      <c r="X397" s="13"/>
      <c r="Y397" s="13"/>
      <c r="Z397" s="13"/>
    </row>
    <row r="398" spans="1:26" ht="15">
      <c r="A398" s="11"/>
      <c r="B398" s="15"/>
      <c r="C398" s="11"/>
      <c r="D398" s="11"/>
      <c r="E398" s="15"/>
      <c r="F398" s="8"/>
      <c r="G398" s="8"/>
      <c r="H398" s="8"/>
      <c r="I398" s="8"/>
      <c r="J398" s="8"/>
      <c r="K398" s="8"/>
      <c r="L398" s="8"/>
      <c r="M398" s="15"/>
      <c r="N398" s="15"/>
      <c r="O398" s="13"/>
      <c r="P398" s="13"/>
      <c r="Q398" s="13"/>
      <c r="R398" s="13"/>
      <c r="S398" s="14"/>
      <c r="T398" s="13"/>
      <c r="U398" s="13"/>
      <c r="V398" s="13"/>
      <c r="W398" s="13"/>
      <c r="X398" s="13"/>
      <c r="Y398" s="13"/>
      <c r="Z398" s="13"/>
    </row>
    <row r="399" spans="1:26" ht="15">
      <c r="A399" s="11"/>
      <c r="B399" s="15"/>
      <c r="C399" s="11"/>
      <c r="D399" s="11"/>
      <c r="E399" s="15"/>
      <c r="F399" s="8"/>
      <c r="G399" s="8"/>
      <c r="H399" s="8"/>
      <c r="I399" s="8"/>
      <c r="J399" s="8"/>
      <c r="K399" s="8"/>
      <c r="L399" s="8"/>
      <c r="M399" s="15"/>
      <c r="N399" s="15"/>
      <c r="O399" s="13"/>
      <c r="P399" s="13"/>
      <c r="Q399" s="13"/>
      <c r="R399" s="13"/>
      <c r="S399" s="14"/>
      <c r="T399" s="13"/>
      <c r="U399" s="13"/>
      <c r="V399" s="13"/>
      <c r="W399" s="13"/>
      <c r="X399" s="13"/>
      <c r="Y399" s="13"/>
      <c r="Z399" s="13"/>
    </row>
    <row r="400" spans="1:26" ht="15">
      <c r="A400" s="11"/>
      <c r="B400" s="15"/>
      <c r="C400" s="11"/>
      <c r="D400" s="11"/>
      <c r="E400" s="15"/>
      <c r="F400" s="8"/>
      <c r="G400" s="8"/>
      <c r="H400" s="8"/>
      <c r="I400" s="8"/>
      <c r="J400" s="8"/>
      <c r="K400" s="8"/>
      <c r="L400" s="8"/>
      <c r="M400" s="15"/>
      <c r="N400" s="15"/>
      <c r="O400" s="13"/>
      <c r="P400" s="13"/>
      <c r="Q400" s="13"/>
      <c r="R400" s="13"/>
      <c r="S400" s="14"/>
      <c r="T400" s="13"/>
      <c r="U400" s="13"/>
      <c r="V400" s="13"/>
      <c r="W400" s="13"/>
      <c r="X400" s="13"/>
      <c r="Y400" s="13"/>
      <c r="Z400" s="13"/>
    </row>
    <row r="401" spans="1:26" ht="15">
      <c r="A401" s="11"/>
      <c r="B401" s="15"/>
      <c r="C401" s="11"/>
      <c r="D401" s="11"/>
      <c r="E401" s="15"/>
      <c r="F401" s="8"/>
      <c r="G401" s="8"/>
      <c r="H401" s="8"/>
      <c r="I401" s="8"/>
      <c r="J401" s="8"/>
      <c r="K401" s="8"/>
      <c r="L401" s="8"/>
      <c r="M401" s="15"/>
      <c r="N401" s="15"/>
      <c r="O401" s="13"/>
      <c r="P401" s="13"/>
      <c r="Q401" s="13"/>
      <c r="R401" s="13"/>
      <c r="S401" s="14"/>
      <c r="T401" s="13"/>
      <c r="U401" s="13"/>
      <c r="V401" s="13"/>
      <c r="W401" s="13"/>
      <c r="X401" s="13"/>
      <c r="Y401" s="13"/>
      <c r="Z401" s="13"/>
    </row>
    <row r="402" spans="1:26" ht="15">
      <c r="A402" s="11"/>
      <c r="B402" s="15"/>
      <c r="C402" s="11"/>
      <c r="D402" s="11"/>
      <c r="E402" s="15"/>
      <c r="F402" s="8"/>
      <c r="G402" s="8"/>
      <c r="H402" s="8"/>
      <c r="I402" s="8"/>
      <c r="J402" s="8"/>
      <c r="K402" s="8"/>
      <c r="L402" s="8"/>
      <c r="M402" s="15"/>
      <c r="N402" s="15"/>
      <c r="O402" s="13"/>
      <c r="P402" s="13"/>
      <c r="Q402" s="13"/>
      <c r="R402" s="13"/>
      <c r="S402" s="14"/>
      <c r="T402" s="13"/>
      <c r="U402" s="13"/>
      <c r="V402" s="13"/>
      <c r="W402" s="13"/>
      <c r="X402" s="13"/>
      <c r="Y402" s="13"/>
      <c r="Z402" s="13"/>
    </row>
    <row r="403" spans="1:26" ht="15">
      <c r="A403" s="11"/>
      <c r="B403" s="15"/>
      <c r="C403" s="11"/>
      <c r="D403" s="11"/>
      <c r="E403" s="15"/>
      <c r="F403" s="8"/>
      <c r="G403" s="8"/>
      <c r="H403" s="8"/>
      <c r="I403" s="8"/>
      <c r="J403" s="8"/>
      <c r="K403" s="8"/>
      <c r="L403" s="8"/>
      <c r="M403" s="15"/>
      <c r="N403" s="15"/>
      <c r="O403" s="13"/>
      <c r="P403" s="13"/>
      <c r="Q403" s="13"/>
      <c r="R403" s="13"/>
      <c r="S403" s="14"/>
      <c r="T403" s="13"/>
      <c r="U403" s="13"/>
      <c r="V403" s="13"/>
      <c r="W403" s="13"/>
      <c r="X403" s="13"/>
      <c r="Y403" s="13"/>
      <c r="Z403" s="13"/>
    </row>
    <row r="404" spans="1:26" ht="15">
      <c r="A404" s="11"/>
      <c r="B404" s="15"/>
      <c r="C404" s="11"/>
      <c r="D404" s="11"/>
      <c r="E404" s="15"/>
      <c r="F404" s="8"/>
      <c r="G404" s="8"/>
      <c r="H404" s="8"/>
      <c r="I404" s="8"/>
      <c r="J404" s="8"/>
      <c r="K404" s="8"/>
      <c r="L404" s="8"/>
      <c r="M404" s="15"/>
      <c r="N404" s="15"/>
      <c r="O404" s="13"/>
      <c r="P404" s="13"/>
      <c r="Q404" s="13"/>
      <c r="R404" s="13"/>
      <c r="S404" s="14"/>
      <c r="T404" s="13"/>
      <c r="U404" s="13"/>
      <c r="V404" s="13"/>
      <c r="W404" s="13"/>
      <c r="X404" s="13"/>
      <c r="Y404" s="13"/>
      <c r="Z404" s="13"/>
    </row>
    <row r="405" spans="1:26" ht="15">
      <c r="A405" s="11"/>
      <c r="B405" s="15"/>
      <c r="C405" s="11"/>
      <c r="D405" s="11"/>
      <c r="E405" s="15"/>
      <c r="F405" s="8"/>
      <c r="G405" s="8"/>
      <c r="H405" s="8"/>
      <c r="I405" s="8"/>
      <c r="J405" s="8"/>
      <c r="K405" s="8"/>
      <c r="L405" s="8"/>
      <c r="M405" s="15"/>
      <c r="N405" s="15"/>
      <c r="O405" s="13"/>
      <c r="P405" s="13"/>
      <c r="Q405" s="13"/>
      <c r="R405" s="13"/>
      <c r="S405" s="14"/>
      <c r="T405" s="13"/>
      <c r="U405" s="13"/>
      <c r="V405" s="13"/>
      <c r="W405" s="13"/>
      <c r="X405" s="13"/>
      <c r="Y405" s="13"/>
      <c r="Z405" s="13"/>
    </row>
    <row r="406" spans="1:26" ht="15">
      <c r="A406" s="11"/>
      <c r="B406" s="15"/>
      <c r="C406" s="11"/>
      <c r="D406" s="11"/>
      <c r="E406" s="15"/>
      <c r="F406" s="8"/>
      <c r="G406" s="8"/>
      <c r="H406" s="8"/>
      <c r="I406" s="8"/>
      <c r="J406" s="8"/>
      <c r="K406" s="8"/>
      <c r="L406" s="8"/>
      <c r="M406" s="15"/>
      <c r="N406" s="15"/>
      <c r="O406" s="13"/>
      <c r="P406" s="13"/>
      <c r="Q406" s="13"/>
      <c r="R406" s="13"/>
      <c r="S406" s="14"/>
      <c r="T406" s="13"/>
      <c r="U406" s="13"/>
      <c r="V406" s="13"/>
      <c r="W406" s="13"/>
      <c r="X406" s="13"/>
      <c r="Y406" s="13"/>
      <c r="Z406" s="13"/>
    </row>
    <row r="407" spans="1:26" ht="15">
      <c r="A407" s="11"/>
      <c r="B407" s="15"/>
      <c r="C407" s="11"/>
      <c r="D407" s="11"/>
      <c r="E407" s="15"/>
      <c r="F407" s="8"/>
      <c r="G407" s="8"/>
      <c r="H407" s="8"/>
      <c r="I407" s="8"/>
      <c r="J407" s="8"/>
      <c r="K407" s="8"/>
      <c r="L407" s="8"/>
      <c r="M407" s="15"/>
      <c r="N407" s="15"/>
      <c r="O407" s="13"/>
      <c r="P407" s="13"/>
      <c r="Q407" s="13"/>
      <c r="R407" s="13"/>
      <c r="S407" s="14"/>
      <c r="T407" s="13"/>
      <c r="U407" s="13"/>
      <c r="V407" s="13"/>
      <c r="W407" s="13"/>
      <c r="X407" s="13"/>
      <c r="Y407" s="13"/>
      <c r="Z407" s="13"/>
    </row>
    <row r="408" spans="1:26" ht="15">
      <c r="A408" s="11"/>
      <c r="B408" s="15"/>
      <c r="C408" s="11"/>
      <c r="D408" s="11"/>
      <c r="E408" s="15"/>
      <c r="F408" s="8"/>
      <c r="G408" s="8"/>
      <c r="H408" s="8"/>
      <c r="I408" s="8"/>
      <c r="J408" s="8"/>
      <c r="K408" s="8"/>
      <c r="L408" s="8"/>
      <c r="M408" s="15"/>
      <c r="N408" s="15"/>
      <c r="O408" s="13"/>
      <c r="P408" s="13"/>
      <c r="Q408" s="13"/>
      <c r="R408" s="13"/>
      <c r="S408" s="14"/>
      <c r="T408" s="13"/>
      <c r="U408" s="13"/>
      <c r="V408" s="13"/>
      <c r="W408" s="13"/>
      <c r="X408" s="13"/>
      <c r="Y408" s="13"/>
      <c r="Z408" s="13"/>
    </row>
    <row r="409" spans="1:26" ht="15">
      <c r="A409" s="11"/>
      <c r="B409" s="15"/>
      <c r="C409" s="11"/>
      <c r="D409" s="11"/>
      <c r="E409" s="15"/>
      <c r="F409" s="8"/>
      <c r="G409" s="8"/>
      <c r="H409" s="8"/>
      <c r="I409" s="8"/>
      <c r="J409" s="8"/>
      <c r="K409" s="8"/>
      <c r="L409" s="8"/>
      <c r="M409" s="15"/>
      <c r="N409" s="15"/>
      <c r="O409" s="13"/>
      <c r="P409" s="13"/>
      <c r="Q409" s="13"/>
      <c r="R409" s="13"/>
      <c r="S409" s="14"/>
      <c r="T409" s="13"/>
      <c r="U409" s="13"/>
      <c r="V409" s="13"/>
      <c r="W409" s="13"/>
      <c r="X409" s="13"/>
      <c r="Y409" s="13"/>
      <c r="Z409" s="13"/>
    </row>
    <row r="410" spans="1:26" ht="15">
      <c r="A410" s="11"/>
      <c r="B410" s="15"/>
      <c r="C410" s="11"/>
      <c r="D410" s="11"/>
      <c r="E410" s="15"/>
      <c r="F410" s="8"/>
      <c r="G410" s="8"/>
      <c r="H410" s="8"/>
      <c r="I410" s="8"/>
      <c r="J410" s="8"/>
      <c r="K410" s="8"/>
      <c r="L410" s="8"/>
      <c r="M410" s="15"/>
      <c r="N410" s="15"/>
      <c r="O410" s="13"/>
      <c r="P410" s="13"/>
      <c r="Q410" s="13"/>
      <c r="R410" s="13"/>
      <c r="S410" s="14"/>
      <c r="T410" s="13"/>
      <c r="U410" s="13"/>
      <c r="V410" s="13"/>
      <c r="W410" s="13"/>
      <c r="X410" s="13"/>
      <c r="Y410" s="13"/>
      <c r="Z410" s="13"/>
    </row>
    <row r="411" spans="1:26" ht="15">
      <c r="A411" s="11"/>
      <c r="B411" s="15"/>
      <c r="C411" s="11"/>
      <c r="D411" s="11"/>
      <c r="E411" s="15"/>
      <c r="F411" s="8"/>
      <c r="G411" s="8"/>
      <c r="H411" s="8"/>
      <c r="I411" s="8"/>
      <c r="J411" s="8"/>
      <c r="K411" s="8"/>
      <c r="L411" s="8"/>
      <c r="M411" s="15"/>
      <c r="N411" s="15"/>
      <c r="O411" s="13"/>
      <c r="P411" s="13"/>
      <c r="Q411" s="13"/>
      <c r="R411" s="13"/>
      <c r="S411" s="14"/>
      <c r="T411" s="13"/>
      <c r="U411" s="13"/>
      <c r="V411" s="13"/>
      <c r="W411" s="13"/>
      <c r="X411" s="13"/>
      <c r="Y411" s="13"/>
      <c r="Z411" s="13"/>
    </row>
    <row r="412" spans="1:26" ht="15">
      <c r="A412" s="11"/>
      <c r="B412" s="15"/>
      <c r="C412" s="11"/>
      <c r="D412" s="11"/>
      <c r="E412" s="15"/>
      <c r="F412" s="8"/>
      <c r="G412" s="8"/>
      <c r="H412" s="8"/>
      <c r="I412" s="8"/>
      <c r="J412" s="8"/>
      <c r="K412" s="8"/>
      <c r="L412" s="8"/>
      <c r="M412" s="15"/>
      <c r="N412" s="15"/>
      <c r="O412" s="13"/>
      <c r="P412" s="13"/>
      <c r="Q412" s="13"/>
      <c r="R412" s="13"/>
      <c r="S412" s="14"/>
      <c r="T412" s="13"/>
      <c r="U412" s="13"/>
      <c r="V412" s="13"/>
      <c r="W412" s="13"/>
      <c r="X412" s="13"/>
      <c r="Y412" s="13"/>
      <c r="Z412" s="13"/>
    </row>
    <row r="413" spans="1:26" ht="15">
      <c r="A413" s="11"/>
      <c r="B413" s="15"/>
      <c r="C413" s="11"/>
      <c r="D413" s="11"/>
      <c r="E413" s="15"/>
      <c r="F413" s="8"/>
      <c r="G413" s="8"/>
      <c r="H413" s="8"/>
      <c r="I413" s="8"/>
      <c r="J413" s="8"/>
      <c r="K413" s="8"/>
      <c r="L413" s="8"/>
      <c r="M413" s="15"/>
      <c r="N413" s="15"/>
      <c r="O413" s="13"/>
      <c r="P413" s="13"/>
      <c r="Q413" s="13"/>
      <c r="R413" s="13"/>
      <c r="S413" s="14"/>
      <c r="T413" s="13"/>
      <c r="U413" s="13"/>
      <c r="V413" s="13"/>
      <c r="W413" s="13"/>
      <c r="X413" s="13"/>
      <c r="Y413" s="13"/>
      <c r="Z413" s="13"/>
    </row>
    <row r="414" spans="1:26" ht="15">
      <c r="A414" s="11"/>
      <c r="B414" s="15"/>
      <c r="C414" s="11"/>
      <c r="D414" s="11"/>
      <c r="E414" s="15"/>
      <c r="F414" s="8"/>
      <c r="G414" s="8"/>
      <c r="H414" s="8"/>
      <c r="I414" s="8"/>
      <c r="J414" s="8"/>
      <c r="K414" s="8"/>
      <c r="L414" s="8"/>
      <c r="M414" s="15"/>
      <c r="N414" s="15"/>
      <c r="O414" s="13"/>
      <c r="P414" s="13"/>
      <c r="Q414" s="13"/>
      <c r="R414" s="13"/>
      <c r="S414" s="14"/>
      <c r="T414" s="13"/>
      <c r="U414" s="13"/>
      <c r="V414" s="13"/>
      <c r="W414" s="13"/>
      <c r="X414" s="13"/>
      <c r="Y414" s="13"/>
      <c r="Z414" s="13"/>
    </row>
    <row r="415" spans="1:26" ht="15">
      <c r="A415" s="11"/>
      <c r="B415" s="15"/>
      <c r="C415" s="11"/>
      <c r="D415" s="11"/>
      <c r="E415" s="15"/>
      <c r="F415" s="8"/>
      <c r="G415" s="8"/>
      <c r="H415" s="8"/>
      <c r="I415" s="8"/>
      <c r="J415" s="8"/>
      <c r="K415" s="8"/>
      <c r="L415" s="8"/>
      <c r="M415" s="15"/>
      <c r="N415" s="15"/>
      <c r="O415" s="13"/>
      <c r="P415" s="13"/>
      <c r="Q415" s="13"/>
      <c r="R415" s="13"/>
      <c r="S415" s="14"/>
      <c r="T415" s="13"/>
      <c r="U415" s="13"/>
      <c r="V415" s="13"/>
      <c r="W415" s="13"/>
      <c r="X415" s="13"/>
      <c r="Y415" s="13"/>
      <c r="Z415" s="13"/>
    </row>
    <row r="416" spans="1:26" ht="15">
      <c r="A416" s="11"/>
      <c r="B416" s="15"/>
      <c r="C416" s="11"/>
      <c r="D416" s="11"/>
      <c r="E416" s="15"/>
      <c r="F416" s="8"/>
      <c r="G416" s="8"/>
      <c r="H416" s="8"/>
      <c r="I416" s="8"/>
      <c r="J416" s="8"/>
      <c r="K416" s="8"/>
      <c r="L416" s="8"/>
      <c r="M416" s="15"/>
      <c r="N416" s="15"/>
      <c r="O416" s="13"/>
      <c r="P416" s="13"/>
      <c r="Q416" s="13"/>
      <c r="R416" s="13"/>
      <c r="S416" s="14"/>
      <c r="T416" s="13"/>
      <c r="U416" s="13"/>
      <c r="V416" s="13"/>
      <c r="W416" s="13"/>
      <c r="X416" s="13"/>
      <c r="Y416" s="13"/>
      <c r="Z416" s="13"/>
    </row>
    <row r="417" spans="1:26" ht="15">
      <c r="A417" s="11"/>
      <c r="B417" s="15"/>
      <c r="C417" s="11"/>
      <c r="D417" s="11"/>
      <c r="E417" s="15"/>
      <c r="F417" s="8"/>
      <c r="G417" s="8"/>
      <c r="H417" s="8"/>
      <c r="I417" s="8"/>
      <c r="J417" s="8"/>
      <c r="K417" s="8"/>
      <c r="L417" s="8"/>
      <c r="M417" s="15"/>
      <c r="N417" s="15"/>
      <c r="O417" s="13"/>
      <c r="P417" s="13"/>
      <c r="Q417" s="13"/>
      <c r="R417" s="13"/>
      <c r="S417" s="14"/>
      <c r="T417" s="13"/>
      <c r="U417" s="13"/>
      <c r="V417" s="13"/>
      <c r="W417" s="13"/>
      <c r="X417" s="13"/>
      <c r="Y417" s="13"/>
      <c r="Z417" s="13"/>
    </row>
    <row r="418" spans="1:26" ht="15">
      <c r="A418" s="11"/>
      <c r="B418" s="15"/>
      <c r="C418" s="11"/>
      <c r="D418" s="11"/>
      <c r="E418" s="15"/>
      <c r="F418" s="8"/>
      <c r="G418" s="8"/>
      <c r="H418" s="8"/>
      <c r="I418" s="8"/>
      <c r="J418" s="8"/>
      <c r="K418" s="8"/>
      <c r="L418" s="8"/>
      <c r="M418" s="15"/>
      <c r="N418" s="15"/>
      <c r="O418" s="13"/>
      <c r="P418" s="13"/>
      <c r="Q418" s="13"/>
      <c r="R418" s="13"/>
      <c r="S418" s="14"/>
      <c r="T418" s="13"/>
      <c r="U418" s="13"/>
      <c r="V418" s="13"/>
      <c r="W418" s="13"/>
      <c r="X418" s="13"/>
      <c r="Y418" s="13"/>
      <c r="Z418" s="13"/>
    </row>
    <row r="419" spans="1:26" ht="15">
      <c r="A419" s="11"/>
      <c r="B419" s="15"/>
      <c r="C419" s="11"/>
      <c r="D419" s="11"/>
      <c r="E419" s="15"/>
      <c r="F419" s="8"/>
      <c r="G419" s="8"/>
      <c r="H419" s="8"/>
      <c r="I419" s="8"/>
      <c r="J419" s="8"/>
      <c r="K419" s="8"/>
      <c r="L419" s="8"/>
      <c r="M419" s="15"/>
      <c r="N419" s="15"/>
      <c r="O419" s="13"/>
      <c r="P419" s="13"/>
      <c r="Q419" s="13"/>
      <c r="R419" s="13"/>
      <c r="S419" s="14"/>
      <c r="T419" s="13"/>
      <c r="U419" s="13"/>
      <c r="V419" s="13"/>
      <c r="W419" s="13"/>
      <c r="X419" s="13"/>
      <c r="Y419" s="13"/>
      <c r="Z419" s="13"/>
    </row>
    <row r="420" spans="1:26" ht="15">
      <c r="A420" s="11"/>
      <c r="B420" s="15"/>
      <c r="C420" s="11"/>
      <c r="D420" s="11"/>
      <c r="E420" s="15"/>
      <c r="F420" s="8"/>
      <c r="G420" s="8"/>
      <c r="H420" s="8"/>
      <c r="I420" s="8"/>
      <c r="J420" s="8"/>
      <c r="K420" s="8"/>
      <c r="L420" s="8"/>
      <c r="M420" s="15"/>
      <c r="N420" s="15"/>
      <c r="O420" s="13"/>
      <c r="P420" s="13"/>
      <c r="Q420" s="13"/>
      <c r="R420" s="13"/>
      <c r="S420" s="14"/>
      <c r="T420" s="13"/>
      <c r="U420" s="13"/>
      <c r="V420" s="13"/>
      <c r="W420" s="13"/>
      <c r="X420" s="13"/>
      <c r="Y420" s="13"/>
      <c r="Z420" s="13"/>
    </row>
    <row r="421" spans="1:26" ht="15">
      <c r="A421" s="11"/>
      <c r="B421" s="15"/>
      <c r="C421" s="11"/>
      <c r="D421" s="11"/>
      <c r="E421" s="15"/>
      <c r="F421" s="8"/>
      <c r="G421" s="8"/>
      <c r="H421" s="8"/>
      <c r="I421" s="8"/>
      <c r="J421" s="8"/>
      <c r="K421" s="8"/>
      <c r="L421" s="8"/>
      <c r="M421" s="15"/>
      <c r="N421" s="15"/>
      <c r="O421" s="13"/>
      <c r="P421" s="13"/>
      <c r="Q421" s="13"/>
      <c r="R421" s="13"/>
      <c r="S421" s="14"/>
      <c r="T421" s="13"/>
      <c r="U421" s="13"/>
      <c r="V421" s="13"/>
      <c r="W421" s="13"/>
      <c r="X421" s="13"/>
      <c r="Y421" s="13"/>
      <c r="Z421" s="13"/>
    </row>
    <row r="422" spans="1:26" ht="15">
      <c r="A422" s="11"/>
      <c r="B422" s="15"/>
      <c r="C422" s="11"/>
      <c r="D422" s="11"/>
      <c r="E422" s="15"/>
      <c r="F422" s="8"/>
      <c r="G422" s="8"/>
      <c r="H422" s="8"/>
      <c r="I422" s="8"/>
      <c r="J422" s="8"/>
      <c r="K422" s="8"/>
      <c r="L422" s="8"/>
      <c r="M422" s="15"/>
      <c r="N422" s="15"/>
      <c r="O422" s="13"/>
      <c r="P422" s="13"/>
      <c r="Q422" s="13"/>
      <c r="R422" s="13"/>
      <c r="S422" s="14"/>
      <c r="T422" s="13"/>
      <c r="U422" s="13"/>
      <c r="V422" s="13"/>
      <c r="W422" s="13"/>
      <c r="X422" s="13"/>
      <c r="Y422" s="13"/>
      <c r="Z422" s="13"/>
    </row>
    <row r="423" spans="1:26" ht="15">
      <c r="A423" s="11"/>
      <c r="B423" s="15"/>
      <c r="C423" s="11"/>
      <c r="D423" s="11"/>
      <c r="E423" s="15"/>
      <c r="F423" s="8"/>
      <c r="G423" s="8"/>
      <c r="H423" s="8"/>
      <c r="I423" s="8"/>
      <c r="J423" s="8"/>
      <c r="K423" s="8"/>
      <c r="L423" s="8"/>
      <c r="M423" s="15"/>
      <c r="N423" s="15"/>
      <c r="O423" s="13"/>
      <c r="P423" s="13"/>
      <c r="Q423" s="13"/>
      <c r="R423" s="13"/>
      <c r="S423" s="14"/>
      <c r="T423" s="13"/>
      <c r="U423" s="13"/>
      <c r="V423" s="13"/>
      <c r="W423" s="13"/>
      <c r="X423" s="13"/>
      <c r="Y423" s="13"/>
      <c r="Z423" s="13"/>
    </row>
    <row r="424" spans="1:26" ht="15">
      <c r="A424" s="11"/>
      <c r="B424" s="15"/>
      <c r="C424" s="11"/>
      <c r="D424" s="11"/>
      <c r="E424" s="15"/>
      <c r="F424" s="8"/>
      <c r="G424" s="8"/>
      <c r="H424" s="8"/>
      <c r="I424" s="8"/>
      <c r="J424" s="8"/>
      <c r="K424" s="8"/>
      <c r="L424" s="8"/>
      <c r="M424" s="15"/>
      <c r="N424" s="15"/>
      <c r="O424" s="13"/>
      <c r="P424" s="13"/>
      <c r="Q424" s="13"/>
      <c r="R424" s="13"/>
      <c r="S424" s="14"/>
      <c r="T424" s="13"/>
      <c r="U424" s="13"/>
      <c r="V424" s="13"/>
      <c r="W424" s="13"/>
      <c r="X424" s="13"/>
      <c r="Y424" s="13"/>
      <c r="Z424" s="13"/>
    </row>
    <row r="425" spans="1:26" ht="15">
      <c r="A425" s="11"/>
      <c r="B425" s="15"/>
      <c r="C425" s="11"/>
      <c r="D425" s="11"/>
      <c r="E425" s="15"/>
      <c r="F425" s="8"/>
      <c r="G425" s="8"/>
      <c r="H425" s="8"/>
      <c r="I425" s="8"/>
      <c r="J425" s="8"/>
      <c r="K425" s="8"/>
      <c r="L425" s="8"/>
      <c r="M425" s="15"/>
      <c r="N425" s="15"/>
      <c r="O425" s="13"/>
      <c r="P425" s="13"/>
      <c r="Q425" s="13"/>
      <c r="R425" s="13"/>
      <c r="S425" s="14"/>
      <c r="T425" s="13"/>
      <c r="U425" s="13"/>
      <c r="V425" s="13"/>
      <c r="W425" s="13"/>
      <c r="X425" s="13"/>
      <c r="Y425" s="13"/>
      <c r="Z425" s="13"/>
    </row>
    <row r="426" spans="1:26" ht="15">
      <c r="A426" s="11"/>
      <c r="B426" s="15"/>
      <c r="C426" s="11"/>
      <c r="D426" s="11"/>
      <c r="E426" s="15"/>
      <c r="F426" s="8"/>
      <c r="G426" s="8"/>
      <c r="H426" s="8"/>
      <c r="I426" s="8"/>
      <c r="J426" s="8"/>
      <c r="K426" s="8"/>
      <c r="L426" s="8"/>
      <c r="M426" s="15"/>
      <c r="N426" s="15"/>
      <c r="O426" s="13"/>
      <c r="P426" s="13"/>
      <c r="Q426" s="13"/>
      <c r="R426" s="13"/>
      <c r="S426" s="14"/>
      <c r="T426" s="13"/>
      <c r="U426" s="13"/>
      <c r="V426" s="13"/>
      <c r="W426" s="13"/>
      <c r="X426" s="13"/>
      <c r="Y426" s="13"/>
      <c r="Z426" s="13"/>
    </row>
    <row r="427" spans="1:26" ht="15">
      <c r="A427" s="11"/>
      <c r="B427" s="15"/>
      <c r="C427" s="11"/>
      <c r="D427" s="11"/>
      <c r="E427" s="15"/>
      <c r="F427" s="8"/>
      <c r="G427" s="8"/>
      <c r="H427" s="8"/>
      <c r="I427" s="8"/>
      <c r="J427" s="8"/>
      <c r="K427" s="8"/>
      <c r="L427" s="8"/>
      <c r="M427" s="15"/>
      <c r="N427" s="15"/>
      <c r="O427" s="13"/>
      <c r="P427" s="13"/>
      <c r="Q427" s="13"/>
      <c r="R427" s="13"/>
      <c r="S427" s="14"/>
      <c r="T427" s="13"/>
      <c r="U427" s="13"/>
      <c r="V427" s="13"/>
      <c r="W427" s="13"/>
      <c r="X427" s="13"/>
      <c r="Y427" s="13"/>
      <c r="Z427" s="13"/>
    </row>
    <row r="428" spans="1:26" ht="15">
      <c r="A428" s="11"/>
      <c r="B428" s="15"/>
      <c r="C428" s="11"/>
      <c r="D428" s="11"/>
      <c r="E428" s="15"/>
      <c r="F428" s="8"/>
      <c r="G428" s="8"/>
      <c r="H428" s="8"/>
      <c r="I428" s="8"/>
      <c r="J428" s="8"/>
      <c r="K428" s="8"/>
      <c r="L428" s="8"/>
      <c r="M428" s="15"/>
      <c r="N428" s="15"/>
      <c r="O428" s="13"/>
      <c r="P428" s="13"/>
      <c r="Q428" s="13"/>
      <c r="R428" s="13"/>
      <c r="S428" s="14"/>
      <c r="T428" s="13"/>
      <c r="U428" s="13"/>
      <c r="V428" s="13"/>
      <c r="W428" s="13"/>
      <c r="X428" s="13"/>
      <c r="Y428" s="13"/>
      <c r="Z428" s="13"/>
    </row>
    <row r="429" spans="1:26" ht="15">
      <c r="A429" s="11"/>
      <c r="B429" s="15"/>
      <c r="C429" s="11"/>
      <c r="D429" s="11"/>
      <c r="E429" s="15"/>
      <c r="F429" s="8"/>
      <c r="G429" s="8"/>
      <c r="H429" s="8"/>
      <c r="I429" s="8"/>
      <c r="J429" s="8"/>
      <c r="K429" s="8"/>
      <c r="L429" s="8"/>
      <c r="M429" s="15"/>
      <c r="N429" s="15"/>
      <c r="O429" s="13"/>
      <c r="P429" s="13"/>
      <c r="Q429" s="13"/>
      <c r="R429" s="13"/>
      <c r="S429" s="14"/>
      <c r="T429" s="13"/>
      <c r="U429" s="13"/>
      <c r="V429" s="13"/>
      <c r="W429" s="13"/>
      <c r="X429" s="13"/>
      <c r="Y429" s="13"/>
      <c r="Z429" s="13"/>
    </row>
    <row r="430" spans="1:26" ht="15">
      <c r="A430" s="11"/>
      <c r="B430" s="15"/>
      <c r="C430" s="11"/>
      <c r="D430" s="11"/>
      <c r="E430" s="15"/>
      <c r="F430" s="8"/>
      <c r="G430" s="8"/>
      <c r="H430" s="8"/>
      <c r="I430" s="8"/>
      <c r="J430" s="8"/>
      <c r="K430" s="8"/>
      <c r="L430" s="8"/>
      <c r="M430" s="15"/>
      <c r="N430" s="15"/>
      <c r="O430" s="13"/>
      <c r="P430" s="13"/>
      <c r="Q430" s="13"/>
      <c r="R430" s="13"/>
      <c r="S430" s="14"/>
      <c r="T430" s="13"/>
      <c r="U430" s="13"/>
      <c r="V430" s="13"/>
      <c r="W430" s="13"/>
      <c r="X430" s="13"/>
      <c r="Y430" s="13"/>
      <c r="Z430" s="13"/>
    </row>
    <row r="431" spans="1:26" ht="15">
      <c r="A431" s="11"/>
      <c r="B431" s="15"/>
      <c r="C431" s="11"/>
      <c r="D431" s="11"/>
      <c r="E431" s="15"/>
      <c r="F431" s="8"/>
      <c r="G431" s="8"/>
      <c r="H431" s="8"/>
      <c r="I431" s="8"/>
      <c r="J431" s="8"/>
      <c r="K431" s="8"/>
      <c r="L431" s="8"/>
      <c r="M431" s="15"/>
      <c r="N431" s="15"/>
      <c r="O431" s="13"/>
      <c r="P431" s="13"/>
      <c r="Q431" s="13"/>
      <c r="R431" s="13"/>
      <c r="S431" s="14"/>
      <c r="T431" s="13"/>
      <c r="U431" s="13"/>
      <c r="V431" s="13"/>
      <c r="W431" s="13"/>
      <c r="X431" s="13"/>
      <c r="Y431" s="13"/>
      <c r="Z431" s="13"/>
    </row>
    <row r="432" spans="1:26" ht="15">
      <c r="A432" s="11"/>
      <c r="B432" s="15"/>
      <c r="C432" s="11"/>
      <c r="D432" s="11"/>
      <c r="E432" s="15"/>
      <c r="F432" s="8"/>
      <c r="G432" s="8"/>
      <c r="H432" s="8"/>
      <c r="I432" s="8"/>
      <c r="J432" s="8"/>
      <c r="K432" s="8"/>
      <c r="L432" s="8"/>
      <c r="M432" s="15"/>
      <c r="N432" s="15"/>
      <c r="O432" s="13"/>
      <c r="P432" s="13"/>
      <c r="Q432" s="13"/>
      <c r="R432" s="13"/>
      <c r="S432" s="14"/>
      <c r="T432" s="13"/>
      <c r="U432" s="13"/>
      <c r="V432" s="13"/>
      <c r="W432" s="13"/>
      <c r="X432" s="13"/>
      <c r="Y432" s="13"/>
      <c r="Z432" s="13"/>
    </row>
    <row r="433" spans="1:26" ht="15">
      <c r="A433" s="11"/>
      <c r="B433" s="15"/>
      <c r="C433" s="11"/>
      <c r="D433" s="11"/>
      <c r="E433" s="15"/>
      <c r="F433" s="8"/>
      <c r="G433" s="8"/>
      <c r="H433" s="8"/>
      <c r="I433" s="8"/>
      <c r="J433" s="8"/>
      <c r="K433" s="8"/>
      <c r="L433" s="8"/>
      <c r="M433" s="15"/>
      <c r="N433" s="15"/>
      <c r="O433" s="13"/>
      <c r="P433" s="13"/>
      <c r="Q433" s="13"/>
      <c r="R433" s="13"/>
      <c r="S433" s="14"/>
      <c r="T433" s="13"/>
      <c r="U433" s="13"/>
      <c r="V433" s="13"/>
      <c r="W433" s="13"/>
      <c r="X433" s="13"/>
      <c r="Y433" s="13"/>
      <c r="Z433" s="13"/>
    </row>
    <row r="434" spans="1:26" ht="15">
      <c r="A434" s="11"/>
      <c r="B434" s="15"/>
      <c r="C434" s="11"/>
      <c r="D434" s="11"/>
      <c r="E434" s="15"/>
      <c r="F434" s="8"/>
      <c r="G434" s="8"/>
      <c r="H434" s="8"/>
      <c r="I434" s="8"/>
      <c r="J434" s="8"/>
      <c r="K434" s="8"/>
      <c r="L434" s="8"/>
      <c r="M434" s="15"/>
      <c r="N434" s="15"/>
      <c r="O434" s="13"/>
      <c r="P434" s="13"/>
      <c r="Q434" s="13"/>
      <c r="R434" s="13"/>
      <c r="S434" s="14"/>
      <c r="T434" s="13"/>
      <c r="U434" s="13"/>
      <c r="V434" s="13"/>
      <c r="W434" s="13"/>
      <c r="X434" s="13"/>
      <c r="Y434" s="13"/>
      <c r="Z434" s="13"/>
    </row>
    <row r="435" spans="1:26" ht="15">
      <c r="A435" s="11"/>
      <c r="B435" s="15"/>
      <c r="C435" s="11"/>
      <c r="D435" s="11"/>
      <c r="E435" s="15"/>
      <c r="F435" s="8"/>
      <c r="G435" s="8"/>
      <c r="H435" s="8"/>
      <c r="I435" s="8"/>
      <c r="J435" s="8"/>
      <c r="K435" s="8"/>
      <c r="L435" s="8"/>
      <c r="M435" s="15"/>
      <c r="N435" s="15"/>
      <c r="O435" s="13"/>
      <c r="P435" s="13"/>
      <c r="Q435" s="13"/>
      <c r="R435" s="13"/>
      <c r="S435" s="14"/>
      <c r="T435" s="13"/>
      <c r="U435" s="13"/>
      <c r="V435" s="13"/>
      <c r="W435" s="13"/>
      <c r="X435" s="13"/>
      <c r="Y435" s="13"/>
      <c r="Z435" s="13"/>
    </row>
    <row r="436" spans="1:26" ht="15">
      <c r="A436" s="11"/>
      <c r="B436" s="15"/>
      <c r="C436" s="11"/>
      <c r="D436" s="11"/>
      <c r="E436" s="15"/>
      <c r="F436" s="8"/>
      <c r="G436" s="8"/>
      <c r="H436" s="8"/>
      <c r="I436" s="8"/>
      <c r="J436" s="8"/>
      <c r="K436" s="8"/>
      <c r="L436" s="8"/>
      <c r="M436" s="15"/>
      <c r="N436" s="15"/>
      <c r="O436" s="13"/>
      <c r="P436" s="13"/>
      <c r="Q436" s="13"/>
      <c r="R436" s="13"/>
      <c r="S436" s="14"/>
      <c r="T436" s="13"/>
      <c r="U436" s="13"/>
      <c r="V436" s="13"/>
      <c r="W436" s="13"/>
      <c r="X436" s="13"/>
      <c r="Y436" s="13"/>
      <c r="Z436" s="13"/>
    </row>
    <row r="437" spans="1:26" ht="15">
      <c r="A437" s="11"/>
      <c r="B437" s="15"/>
      <c r="C437" s="11"/>
      <c r="D437" s="11"/>
      <c r="E437" s="15"/>
      <c r="F437" s="8"/>
      <c r="G437" s="8"/>
      <c r="H437" s="8"/>
      <c r="I437" s="8"/>
      <c r="J437" s="8"/>
      <c r="K437" s="8"/>
      <c r="L437" s="8"/>
      <c r="M437" s="15"/>
      <c r="N437" s="15"/>
      <c r="O437" s="13"/>
      <c r="P437" s="13"/>
      <c r="Q437" s="13"/>
      <c r="R437" s="13"/>
      <c r="S437" s="14"/>
      <c r="T437" s="13"/>
      <c r="U437" s="13"/>
      <c r="V437" s="13"/>
      <c r="W437" s="13"/>
      <c r="X437" s="13"/>
      <c r="Y437" s="13"/>
      <c r="Z437" s="13"/>
    </row>
    <row r="438" spans="1:26" ht="15">
      <c r="A438" s="11"/>
      <c r="B438" s="15"/>
      <c r="C438" s="11"/>
      <c r="D438" s="11"/>
      <c r="E438" s="15"/>
      <c r="F438" s="8"/>
      <c r="G438" s="8"/>
      <c r="H438" s="8"/>
      <c r="I438" s="8"/>
      <c r="J438" s="8"/>
      <c r="K438" s="8"/>
      <c r="L438" s="8"/>
      <c r="M438" s="15"/>
      <c r="N438" s="15"/>
      <c r="O438" s="13"/>
      <c r="P438" s="13"/>
      <c r="Q438" s="13"/>
      <c r="R438" s="13"/>
      <c r="S438" s="14"/>
      <c r="T438" s="13"/>
      <c r="U438" s="13"/>
      <c r="V438" s="13"/>
      <c r="W438" s="13"/>
      <c r="X438" s="13"/>
      <c r="Y438" s="13"/>
      <c r="Z438" s="13"/>
    </row>
    <row r="439" spans="1:26" ht="15">
      <c r="A439" s="11"/>
      <c r="B439" s="15"/>
      <c r="C439" s="11"/>
      <c r="D439" s="11"/>
      <c r="E439" s="15"/>
      <c r="F439" s="8"/>
      <c r="G439" s="8"/>
      <c r="H439" s="8"/>
      <c r="I439" s="8"/>
      <c r="J439" s="8"/>
      <c r="K439" s="8"/>
      <c r="L439" s="8"/>
      <c r="M439" s="15"/>
      <c r="N439" s="15"/>
      <c r="O439" s="13"/>
      <c r="P439" s="13"/>
      <c r="Q439" s="13"/>
      <c r="R439" s="13"/>
      <c r="S439" s="14"/>
      <c r="T439" s="13"/>
      <c r="U439" s="13"/>
      <c r="V439" s="13"/>
      <c r="W439" s="13"/>
      <c r="X439" s="13"/>
      <c r="Y439" s="13"/>
      <c r="Z439" s="13"/>
    </row>
    <row r="440" spans="1:26" ht="15">
      <c r="A440" s="11"/>
      <c r="B440" s="15"/>
      <c r="C440" s="11"/>
      <c r="D440" s="11"/>
      <c r="E440" s="15"/>
      <c r="F440" s="8"/>
      <c r="G440" s="8"/>
      <c r="H440" s="8"/>
      <c r="I440" s="8"/>
      <c r="J440" s="8"/>
      <c r="K440" s="8"/>
      <c r="L440" s="8"/>
      <c r="M440" s="15"/>
      <c r="N440" s="15"/>
      <c r="O440" s="13"/>
      <c r="P440" s="13"/>
      <c r="Q440" s="13"/>
      <c r="R440" s="13"/>
      <c r="S440" s="14"/>
      <c r="T440" s="13"/>
      <c r="U440" s="13"/>
      <c r="V440" s="13"/>
      <c r="W440" s="13"/>
      <c r="X440" s="13"/>
      <c r="Y440" s="13"/>
      <c r="Z440" s="13"/>
    </row>
    <row r="441" spans="1:26" ht="15">
      <c r="A441" s="11"/>
      <c r="B441" s="15"/>
      <c r="C441" s="11"/>
      <c r="D441" s="11"/>
      <c r="E441" s="15"/>
      <c r="F441" s="8"/>
      <c r="G441" s="8"/>
      <c r="H441" s="8"/>
      <c r="I441" s="8"/>
      <c r="J441" s="8"/>
      <c r="K441" s="8"/>
      <c r="L441" s="8"/>
      <c r="M441" s="15"/>
      <c r="N441" s="15"/>
      <c r="O441" s="13"/>
      <c r="P441" s="13"/>
      <c r="Q441" s="13"/>
      <c r="R441" s="13"/>
      <c r="S441" s="14"/>
      <c r="T441" s="13"/>
      <c r="U441" s="13"/>
      <c r="V441" s="13"/>
      <c r="W441" s="13"/>
      <c r="X441" s="13"/>
      <c r="Y441" s="13"/>
      <c r="Z441" s="13"/>
    </row>
    <row r="442" spans="1:26" ht="15">
      <c r="A442" s="11"/>
      <c r="B442" s="15"/>
      <c r="C442" s="11"/>
      <c r="D442" s="11"/>
      <c r="E442" s="15"/>
      <c r="F442" s="8"/>
      <c r="G442" s="8"/>
      <c r="H442" s="8"/>
      <c r="I442" s="8"/>
      <c r="J442" s="8"/>
      <c r="K442" s="8"/>
      <c r="L442" s="8"/>
      <c r="M442" s="15"/>
      <c r="N442" s="15"/>
      <c r="O442" s="13"/>
      <c r="P442" s="13"/>
      <c r="Q442" s="13"/>
      <c r="R442" s="13"/>
      <c r="S442" s="14"/>
      <c r="T442" s="13"/>
      <c r="U442" s="13"/>
      <c r="V442" s="13"/>
      <c r="W442" s="13"/>
      <c r="X442" s="13"/>
      <c r="Y442" s="13"/>
      <c r="Z442" s="13"/>
    </row>
    <row r="443" spans="1:26" ht="15">
      <c r="A443" s="11"/>
      <c r="B443" s="15"/>
      <c r="C443" s="11"/>
      <c r="D443" s="11"/>
      <c r="E443" s="15"/>
      <c r="F443" s="8"/>
      <c r="G443" s="8"/>
      <c r="H443" s="8"/>
      <c r="I443" s="8"/>
      <c r="J443" s="8"/>
      <c r="K443" s="8"/>
      <c r="L443" s="8"/>
      <c r="M443" s="15"/>
      <c r="N443" s="15"/>
      <c r="O443" s="13"/>
      <c r="P443" s="13"/>
      <c r="Q443" s="13"/>
      <c r="R443" s="13"/>
      <c r="S443" s="14"/>
      <c r="T443" s="13"/>
      <c r="U443" s="13"/>
      <c r="V443" s="13"/>
      <c r="W443" s="13"/>
      <c r="X443" s="13"/>
      <c r="Y443" s="13"/>
      <c r="Z443" s="13"/>
    </row>
  </sheetData>
  <mergeCells count="143">
    <mergeCell ref="N114:N119"/>
    <mergeCell ref="M72:M77"/>
    <mergeCell ref="N72:N77"/>
    <mergeCell ref="M66:M71"/>
    <mergeCell ref="N66:N71"/>
    <mergeCell ref="M96:M101"/>
    <mergeCell ref="N96:N101"/>
    <mergeCell ref="M90:M95"/>
    <mergeCell ref="N90:N95"/>
    <mergeCell ref="M78:M83"/>
    <mergeCell ref="E3:E4"/>
    <mergeCell ref="H3:H4"/>
    <mergeCell ref="N102:N107"/>
    <mergeCell ref="M102:M107"/>
    <mergeCell ref="M24:M29"/>
    <mergeCell ref="N24:N29"/>
    <mergeCell ref="M54:M59"/>
    <mergeCell ref="N54:N59"/>
    <mergeCell ref="M42:M47"/>
    <mergeCell ref="N42:N47"/>
    <mergeCell ref="A3:A4"/>
    <mergeCell ref="B3:B4"/>
    <mergeCell ref="C3:C4"/>
    <mergeCell ref="D3:D4"/>
    <mergeCell ref="B24:B29"/>
    <mergeCell ref="B30:B35"/>
    <mergeCell ref="A24:A29"/>
    <mergeCell ref="M3:M4"/>
    <mergeCell ref="A5:D10"/>
    <mergeCell ref="M5:M10"/>
    <mergeCell ref="C15:C17"/>
    <mergeCell ref="D15:D17"/>
    <mergeCell ref="F3:G3"/>
    <mergeCell ref="I3:L3"/>
    <mergeCell ref="B60:B65"/>
    <mergeCell ref="B66:B71"/>
    <mergeCell ref="B72:B77"/>
    <mergeCell ref="B78:B83"/>
    <mergeCell ref="B84:B89"/>
    <mergeCell ref="B90:B95"/>
    <mergeCell ref="B96:B101"/>
    <mergeCell ref="B102:B107"/>
    <mergeCell ref="B108:B113"/>
    <mergeCell ref="B114:B119"/>
    <mergeCell ref="B126:B131"/>
    <mergeCell ref="N120:N123"/>
    <mergeCell ref="M126:M131"/>
    <mergeCell ref="N126:N131"/>
    <mergeCell ref="M120:M125"/>
    <mergeCell ref="M108:M113"/>
    <mergeCell ref="N108:N113"/>
    <mergeCell ref="M114:M119"/>
    <mergeCell ref="A114:A119"/>
    <mergeCell ref="A30:A35"/>
    <mergeCell ref="A108:A113"/>
    <mergeCell ref="A102:A107"/>
    <mergeCell ref="A96:A101"/>
    <mergeCell ref="A90:A95"/>
    <mergeCell ref="A84:A89"/>
    <mergeCell ref="A78:A83"/>
    <mergeCell ref="A72:A77"/>
    <mergeCell ref="A66:A71"/>
    <mergeCell ref="A60:A65"/>
    <mergeCell ref="A42:A47"/>
    <mergeCell ref="A36:A41"/>
    <mergeCell ref="A48:A53"/>
    <mergeCell ref="A54:A59"/>
    <mergeCell ref="B36:B41"/>
    <mergeCell ref="B42:B47"/>
    <mergeCell ref="B48:B53"/>
    <mergeCell ref="B54:B59"/>
    <mergeCell ref="D30:D35"/>
    <mergeCell ref="D36:D41"/>
    <mergeCell ref="C18:C23"/>
    <mergeCell ref="C36:C41"/>
    <mergeCell ref="C24:C29"/>
    <mergeCell ref="D42:D47"/>
    <mergeCell ref="C48:C53"/>
    <mergeCell ref="D48:D53"/>
    <mergeCell ref="D54:D59"/>
    <mergeCell ref="C54:C59"/>
    <mergeCell ref="C42:C47"/>
    <mergeCell ref="C60:C65"/>
    <mergeCell ref="D60:D65"/>
    <mergeCell ref="C66:C71"/>
    <mergeCell ref="D66:D71"/>
    <mergeCell ref="C72:C77"/>
    <mergeCell ref="D72:D77"/>
    <mergeCell ref="C78:C83"/>
    <mergeCell ref="D78:D83"/>
    <mergeCell ref="C84:C89"/>
    <mergeCell ref="D84:D89"/>
    <mergeCell ref="C90:C95"/>
    <mergeCell ref="D90:D95"/>
    <mergeCell ref="C96:C101"/>
    <mergeCell ref="D96:D101"/>
    <mergeCell ref="C102:C107"/>
    <mergeCell ref="D102:D107"/>
    <mergeCell ref="C108:C113"/>
    <mergeCell ref="D114:D119"/>
    <mergeCell ref="D108:D113"/>
    <mergeCell ref="C114:C119"/>
    <mergeCell ref="C126:C131"/>
    <mergeCell ref="D126:D131"/>
    <mergeCell ref="A126:A131"/>
    <mergeCell ref="A120:A125"/>
    <mergeCell ref="B120:B125"/>
    <mergeCell ref="C120:C125"/>
    <mergeCell ref="S3:S4"/>
    <mergeCell ref="O3:O4"/>
    <mergeCell ref="P3:P4"/>
    <mergeCell ref="Q3:Q4"/>
    <mergeCell ref="R3:R4"/>
    <mergeCell ref="N78:N83"/>
    <mergeCell ref="N84:N89"/>
    <mergeCell ref="M84:M89"/>
    <mergeCell ref="N3:N4"/>
    <mergeCell ref="N5:N10"/>
    <mergeCell ref="M60:M65"/>
    <mergeCell ref="N60:N65"/>
    <mergeCell ref="M48:M53"/>
    <mergeCell ref="N48:N53"/>
    <mergeCell ref="M36:M41"/>
    <mergeCell ref="B18:B23"/>
    <mergeCell ref="A11:A14"/>
    <mergeCell ref="B11:B14"/>
    <mergeCell ref="N36:N41"/>
    <mergeCell ref="M30:M35"/>
    <mergeCell ref="N30:N35"/>
    <mergeCell ref="A15:A17"/>
    <mergeCell ref="B15:B17"/>
    <mergeCell ref="D24:D29"/>
    <mergeCell ref="C30:C35"/>
    <mergeCell ref="C11:C14"/>
    <mergeCell ref="D11:D14"/>
    <mergeCell ref="D120:D125"/>
    <mergeCell ref="A1:N1"/>
    <mergeCell ref="M18:M23"/>
    <mergeCell ref="N18:N23"/>
    <mergeCell ref="M11:M16"/>
    <mergeCell ref="N11:N16"/>
    <mergeCell ref="D18:D23"/>
    <mergeCell ref="A18:A23"/>
  </mergeCells>
  <printOptions/>
  <pageMargins left="0.1968503937007874" right="0.1968503937007874" top="0.5905511811023623" bottom="0.1968503937007874" header="0.5118110236220472" footer="0"/>
  <pageSetup horizontalDpi="600" verticalDpi="600" orientation="landscape" paperSize="9" scale="49" r:id="rId1"/>
  <rowBreaks count="13" manualBreakCount="13">
    <brk id="14" max="13" man="1"/>
    <brk id="19" max="13" man="1"/>
    <brk id="32" max="13" man="1"/>
    <brk id="40" max="13" man="1"/>
    <brk id="49" max="13" man="1"/>
    <brk id="71" max="13" man="1"/>
    <brk id="84" max="13" man="1"/>
    <brk id="93" max="13" man="1"/>
    <brk id="101" max="13" man="1"/>
    <brk id="107" max="13" man="1"/>
    <brk id="113" max="13" man="1"/>
    <brk id="119" max="13" man="1"/>
    <brk id="125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BunakLD</cp:lastModifiedBy>
  <cp:lastPrinted>2017-02-06T12:25:40Z</cp:lastPrinted>
  <dcterms:created xsi:type="dcterms:W3CDTF">1996-10-08T23:32:33Z</dcterms:created>
  <dcterms:modified xsi:type="dcterms:W3CDTF">2017-02-15T04:52:30Z</dcterms:modified>
  <cp:category/>
  <cp:version/>
  <cp:contentType/>
  <cp:contentStatus/>
</cp:coreProperties>
</file>