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январь-декабрь 2017г." sheetId="1" r:id="rId1"/>
  </sheets>
  <definedNames>
    <definedName name="_xlnm.Print_Titles" localSheetId="0">'январь-декабрь 2017г.'!$3:$4</definedName>
    <definedName name="_xlnm.Print_Area" localSheetId="0">'январь-декабрь 2017г.'!$A$1:$N$133</definedName>
  </definedNames>
  <calcPr fullCalcOnLoad="1"/>
</workbook>
</file>

<file path=xl/sharedStrings.xml><?xml version="1.0" encoding="utf-8"?>
<sst xmlns="http://schemas.openxmlformats.org/spreadsheetml/2006/main" count="429" uniqueCount="153">
  <si>
    <t xml:space="preserve"> -</t>
  </si>
  <si>
    <t>бюджет 
автономного округа</t>
  </si>
  <si>
    <t>утвержденный решением Думы города Пыть-Ях о бюджете,
уточненный план</t>
  </si>
  <si>
    <t>О государственной политике в сфере обеспечения межнационального согласия, гражданского единства, отдельных прав и законных интересов граждан , а также в вопросах обеспечения общественного порядка и профилактики экстремизма, незаконного оборота и потребления наркотических веществ в муниципальном образовании городской округ город Пыть-Ях в 2016-2020 годах</t>
  </si>
  <si>
    <t>№
п/п</t>
  </si>
  <si>
    <t>Муниципальная, 
ведомственная целевая программа</t>
  </si>
  <si>
    <t>Ответственный 
исполнитель</t>
  </si>
  <si>
    <t>Источники 
финансирования</t>
  </si>
  <si>
    <t>Развитие образования в муниципальном образовании 
городской округ город Пыть-Ях на 2016-2020 годы</t>
  </si>
  <si>
    <t>Департамент 
образования и молодежной политики</t>
  </si>
  <si>
    <t>Всего 
по программе</t>
  </si>
  <si>
    <t>федеральный 
бюджет</t>
  </si>
  <si>
    <t>местный
бюджет</t>
  </si>
  <si>
    <t>внебюджетные
источники</t>
  </si>
  <si>
    <t>тыс.руб.</t>
  </si>
  <si>
    <t>утвержденный постановлением администрации города,
уточненный план</t>
  </si>
  <si>
    <t>в т.ч. за счет переходящих остатков прошлого года</t>
  </si>
  <si>
    <t xml:space="preserve">Профи
нансировано </t>
  </si>
  <si>
    <t>Исполнено
на отчетную дату</t>
  </si>
  <si>
    <t>в % к 
общей сумме по Программе</t>
  </si>
  <si>
    <t>в % к 
общей сумме по бюджету</t>
  </si>
  <si>
    <t>в % к 
общей сумме финансирования</t>
  </si>
  <si>
    <t>Достижение основных 
целевых показателей план/факт</t>
  </si>
  <si>
    <t>тыс.руб</t>
  </si>
  <si>
    <t>Результаты
 реализации программы</t>
  </si>
  <si>
    <t>Отдел по труду и социальным вопросам</t>
  </si>
  <si>
    <t>Социальная поддержка жителей муниципального образования городской округ город Пыть-Ях на 2016-2020 годы</t>
  </si>
  <si>
    <t>Доступная среда в муниципальном образовании городской округ город Пыть-Ях на 2016-2020 годы</t>
  </si>
  <si>
    <t xml:space="preserve">Отдел по культуре и искусству </t>
  </si>
  <si>
    <t>Развитие культуры и туризма в муниципальном образовании городской округ город Пыть-Ях на 2016-2020 годы</t>
  </si>
  <si>
    <t>Отдел по физической культуре и спорту</t>
  </si>
  <si>
    <t>Развитие физической культуры и спорта в муниципальном образовании городской округ город Пыть-Ях на 2016-2020 годы</t>
  </si>
  <si>
    <t>Содействие занятости населения в муниципальном образовании городской округ город Пыть-Ях на 2016-2020 годы</t>
  </si>
  <si>
    <t>Развитие агропромышленного комплекса и 
рынков сельскохозяйственной продукции, сырья и продовольствия в  муниципальном образовании городской округ город Пыть-Ях в 2016-2020 годах</t>
  </si>
  <si>
    <t>Управление 
по экономике</t>
  </si>
  <si>
    <t>Управление 
по жилищным вопросам</t>
  </si>
  <si>
    <t>Обеспечение доступным и комфортным жильем жителей муниципального образования городской округ город Пыть-Ях в 2016-2020 годах</t>
  </si>
  <si>
    <t xml:space="preserve">Управление 
по ЖКК, транспорту и дорогам </t>
  </si>
  <si>
    <t>Развитие жилищно-коммунального комплекса и повышение энергетической эффективности в муниципальном образовании городской округ город Пыть-Ях на 2016-2020 годы</t>
  </si>
  <si>
    <t xml:space="preserve"> Отдел по работе с комиссиями и  Советом по коррупции</t>
  </si>
  <si>
    <t xml:space="preserve">Управление по делам ГО и ЧС </t>
  </si>
  <si>
    <t>Защита населения и территорий от чрезвычайных ситуаций, обеспечение пожарной безопасности в муниципальном образовании городской округ город Пыть-Ях на 2016-2020 годы</t>
  </si>
  <si>
    <t>Обеспечение экологической безопасности муниципального образования городской округ город Пыть-Ях на 2016-2020 годы</t>
  </si>
  <si>
    <t>Социально-экономическое развитие, инвестиции муниципального образования городской округ город Пыть-Ях на 2016-2020 годы</t>
  </si>
  <si>
    <t>Информационное общество муниципального образования городской округ город Пыть-Ях на 2016- 2020 годы</t>
  </si>
  <si>
    <t>Отдел по информационным ресурсам</t>
  </si>
  <si>
    <t>Развитие транспортной системы муниципального образования городской округ город Пыть-Ях на 2016-2020 годы</t>
  </si>
  <si>
    <t>Управление муниципальными финансами в муниципальном образовании городской округ город Пыть-Ях на 2016-2020 годы</t>
  </si>
  <si>
    <t>Управление по муниципальному имуществу</t>
  </si>
  <si>
    <t>Комитет 
по финансам</t>
  </si>
  <si>
    <t>Развитие гражданского общества муниципального образования городской округ город Пыть-Ях на 2016-2020 годы</t>
  </si>
  <si>
    <t>Управление делами</t>
  </si>
  <si>
    <t>Управление муниципальным имуществом муниципального образования городской округ город Пыть-Ях на 2016-2020 годы</t>
  </si>
  <si>
    <t>Создание условий для обеспечения деятельности исполнительно-распорядительного органа местного самоуправления, развитие муниципальной службы и резерва управленческих кадров в муниципальном образовании городской округ город Пыть-Ях на 2016-2020 годы</t>
  </si>
  <si>
    <t>Благоустройство города Пыть-Ях на 2014-2016 годы</t>
  </si>
  <si>
    <t>Постановление 
администрации 
города Пыть-Ях</t>
  </si>
  <si>
    <t>Всего по программам:</t>
  </si>
  <si>
    <t>всего показателей</t>
  </si>
  <si>
    <t>достигнуто 100%</t>
  </si>
  <si>
    <t>достигнуто 
более 50%</t>
  </si>
  <si>
    <t>достигнуто 
менее 50%</t>
  </si>
  <si>
    <t>средний 
% достижения показателей</t>
  </si>
  <si>
    <t>Объем финансирования 
на 2017 год</t>
  </si>
  <si>
    <t xml:space="preserve">  -</t>
  </si>
  <si>
    <t xml:space="preserve">     -</t>
  </si>
  <si>
    <t xml:space="preserve">Заключено Соглашение от 15.03.2017 №АС -11с о софинансировании и реализации мероприятий государственной программы ХМАО-Югры "О государственной политике в сфере обеспечения межнационального согласия, гражданского единства, отдельных прав и законных интересов,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муниципальном образовании городской округ город Пыть-Ях в 2016-2020 годах" в 2017 году: </t>
  </si>
  <si>
    <t xml:space="preserve">Информацию о реализации муниципальных и ведомственных целевых программ,
реализуемых на территории муниципального образования городской округ город Пыть-Ях 
по состоянию на 31.12.2017 года   </t>
  </si>
  <si>
    <t>№ 404-па 
от 31.12.2015 
(с изм. от 29.12.2017 №375-па)</t>
  </si>
  <si>
    <t xml:space="preserve"> № 355-па 
от 18.12.2015 
(с изм. от 27.12.2017 №367-па)</t>
  </si>
  <si>
    <t xml:space="preserve"> № 360-па 
от 18.12.2015 
(с изм. от 13.12.2017 №336-па)</t>
  </si>
  <si>
    <t xml:space="preserve"> № 354-па 
от 18.12.2015 
(с изм. от 25.12.2017 №358-па)</t>
  </si>
  <si>
    <t>№ 351-па 
от 17.12.2015 
(с изм. от 27.12.2017 №361-па)</t>
  </si>
  <si>
    <t xml:space="preserve"> № 361-па 
от 18.12.2015 
(с изм. от 29.12.2017 №374-па)</t>
  </si>
  <si>
    <t xml:space="preserve"> № 352-па 
от 17.12.2015 
(с изм. от 19.12.2017 №344-па)</t>
  </si>
  <si>
    <t xml:space="preserve"> № 369-па 
от 22.12.2015 
(с изм. от 25.12.2017 
№357-па)</t>
  </si>
  <si>
    <t xml:space="preserve"> № 358-па
 от 18.12.2015 
(с изм. от 25.12.2017 №354-па)</t>
  </si>
  <si>
    <t>,</t>
  </si>
  <si>
    <t>№ 364-па 
от 22.12.2015 
(с изм. от 24.10.2017 №268-па)</t>
  </si>
  <si>
    <t>№ 370-па 
от 22.12.2015 
(с изм. от 27.12.2017 №368-па)</t>
  </si>
  <si>
    <t xml:space="preserve"> № 350-па от 17.12.2015 (с изм. от 25.12.2017 
№-353-па)</t>
  </si>
  <si>
    <t xml:space="preserve"> № 353-па от 17.12.2015 
(с изм. от 28.12.2017 №371-па)</t>
  </si>
  <si>
    <t xml:space="preserve"> № 344-па 
от 16.12.2015 (с изм. от 24.10.2017 
№267-па)</t>
  </si>
  <si>
    <t xml:space="preserve"> № 372-па от 23.12.2015 (с изм. от 28.12.2017 №372-па)</t>
  </si>
  <si>
    <t xml:space="preserve"> № 348-па от 17.12.2015 
(с изм. от 28.12.2017 №373-па)</t>
  </si>
  <si>
    <t>№ 343-па 
от 16.12.2015  
(с изм. от 05.12.2017 
№ 320-па)</t>
  </si>
  <si>
    <t xml:space="preserve"> № 373-па 
от 23.12.2015 
(с изм. от 27.12.2017 №362-па)</t>
  </si>
  <si>
    <t>№ 356-па 
от 18.12.2015  
(с изм. от 29.12.2017 №376-па)</t>
  </si>
  <si>
    <t xml:space="preserve"> № 348-па 
от 27.12.2016 
(с изм. от 25.12.2017 
№355-па)</t>
  </si>
  <si>
    <t xml:space="preserve">В целях реализации Указа Президента РФ № 597 от 07 мая 2012г. 
заключено на 2017 год Соглашение  от 09.01.2017  №5  на софинансирование расходных обязательств на повышение оплаты труда работников муниципальных учреждений культуры  МАУК "ЦБС",  МАУК "Краеведческий экомузей", МАУК "КДЦ" на общую сумму 10 545,5 тыс.руб., 95% от общей суммы финансирования (софинансирование местного бюджета 5% - 555,0 тыс. руб.), исполнение на 31.12.2017г. - 100%. 
</t>
  </si>
  <si>
    <t xml:space="preserve">По подпрограмме 2 "Совершенствование муниципального управления":
В соответствии с Дополнительным соглашением от 30.10.2017г. №2 к  Соглашению № 94 от 23.12.2016 о предоставлении субсидии из бюджета автономного округа на софинансирование расходных обязательств по предоставлению государственных услуг в МФЦ, запланировано 21 492,8 тыс.руб. (софинансирование местного бюджета 5% - 1 131,2 тыс.руб.). По состоянию на 31.12.2017г. исполнение 100%.
За январь - декабрь 2017 года оказано 52 840 консультаций и услуг, в том числе: 28 228 - федеральные; 19 667 - региональные; 4 945 - муниципальные, . Кроме этого, выдано 15 638  единиц готовых документов, оказана 42 услуги - в "окне для бизнеса" для субъектов малого и среднего предпринимательства, 121 услуга - в окне "корпорация МСП".
Подпрограмма 4 «Развитие малого и среднего предпринимательства».
Заключен договор №17 от 27.03.2017г. «О предоставлении субсидии из бюджета ХМАО-Югры» в сумме 2 679,3 тыс. рублей, а также дополнительное соглашение к нему (№1 от 31.10.2017г.) на уменьшение суммы субсидии на 90,00 тыс.рублей.
По состоянию на 31.12.2017г. бюджет подпрограммы на 2017 год составляет 2 733,6 тыс. рублей (в т.ч. средства: местного бюджета - 144,3 тыс. рублей, окружного бюджета - 2 589,3 тыс. рублей), по состоянию на 31.12.2017г. исполнение составляет 2 473,2 тыс.руб.(в т.ч. средства: местного бюджета - 134,3 тыс. рублей, окружного бюджета - 2 338,9 тыс. рублей).
За отчетный период:
1) предоставлена информационно-консультационная поддержка по 155 обращениям от субъектов малого предпринимательства и физических лиц; проведено 3 заседания координационного совета по вопросам развития малого и среднего предпринимательства города; 
2) в реестр субъектов малого и среднего предпринимательства-получателей поддержки, размещенном на официальном сайте администрации г.Пыть-Ях http://adm.gov86.org/ в разделе "Деятельность//Экономика// Предпринимательство», включено 70 записей. 
3) проведен муниципальный конкурс детского творчества «Предпринимательство сегодня», в соответствии с распоряжением администрации города 06.02.2017 № 220-ра, бюджет конкурса составил 44,95 тыс. руб., определено 8 победителей в 4-х номинациях. Заключен муниципальный контракт №59 от 25.05.2017 на общую сумму 6,86 тыс.руб. из них 3,43 тыс.руб. направлено на поставку рамок, дипломов  для награждения победителей и участников детского конкурса. Оплата по контракту произведена в июне 2017г. Заключен муниципальный контракт №61 от 26.05.2017 на сумму 31,9 тыс.руб. на поставку ценных призов для награждения победителей конкурса. </t>
  </si>
  <si>
    <t xml:space="preserve">4) проведено два городских конкурса: 
- "Лучший молодой предприниматель г.Пыть-Яха", по итогам конкурса определено 3 победителя. /145,0 тыс.руб. 
- "Предприниматель года-2016", по итогам конкурса определено 8 победителей/ 173,0 тыс.руб. Заключено 2 муниципальных контракта на общую сумму 13,0 тыс.руб. на поставку рамок, дипломов, цветочных букетов для награждения победителей и участников конкурсов. 
5) проведено 6 семинаров-тренингов/100,0 тыс.руб.  
6) проведено 2 семинара-тренинга (муниципальный контракт №60 от 25.05.2017г. на сумму 50 тыс.руб.  на темы: "Охрана труда" и "Пожарно-технический минимум". 
7) В целях информирования предпринимательского сообщества, а также тиражирования историй предпринимательского успеха, заключен муниципальный контракт с МАУ ТРК «Пыть-Яхинформ» от 29.11.2017г. №126 на сумму 48,6 тыс. рублей на оказание информационных услуг, исполнени 100%.
Предоставлена финансовая поддержка в общей сумме 1 748,47 тыс.руб. (13 субъектов МСП и 1 организация инфраструктуры поддержки субъектов МСП).
Заключен муниципальный контракт с МАУ ТРК «Пыть-Яхинформ»  от 29.03.2017г. №31 на сумму 3,30 тыс. рублей на оказание информационных услуг в еженедельнике «Новая Северная газета», а также размещена информация на официальном сайте администрации города в сети Интернет http://adm.gov86.org в разделах «Деятельность//Экономика// Предпринимательство», «Лента новостей». </t>
  </si>
  <si>
    <t>Разработка и информационно-техническая поддержка официальных сайтов администрации города Пыть-Яха и Думы города Пыть-Яха, ед. 2 или 100% к плану (план - 2);
Приобретение и (или) сопровождение программного обеспечения в соответствующем году, ед. - 10 или 100,0% к плану (план - 10);
Сохранение доли модернизации и обеспечения оборудованием, % - 38 или 100% к плану (план 38).
Средний процент достижения показателей по состоянию на 31.12.2017г. - 100%</t>
  </si>
  <si>
    <t>Количество социально значимых проектов социально ориентированных некоммерческих организаций  - 4 ед. или 100% к плану (план - 4);
Объём информационной поддержки проектов, популяризирующих деятельность социально ориентированных некоммерческих организаций, добровольчество, работу институтов гражданского общества (ед.) - 15 или 100% к плану (план - 15);
Доля информационных сообщений в средствах массовой информации МАУ «ТРК Пыть-Яхинформ», отражающих деятельность органов местного самоуправления города Пыть-Яха (%) - 43,0 или 100,0% к плану (план - 43);
Средний процент достижения показателей по состоянию на 31.12.2017г. - 100%</t>
  </si>
  <si>
    <t>Увеличение доли муниципальных объектов и услуг социальной инфраструктуры города, соответствующих (полностью, частично, условно) требованиям доступности для инвалидов и других маломобильных групп населения объектов и услуг,  в общей численности муниципальных объектов социальной инфраструктуры города, % - 78,5  или 99,6% к плану (план - 78,8);
Увеличение доли доступных для инвалидов и других маломобильных групп населения приоритетных объектов в сфере культуры и искусства в общем количестве приоритетных объектов в сфере культуры и искусства, % - 85,7 или 100% к плану;
Увеличение доли доступных для инвалидов и других маломобильных групп населения приоритетных объектов в сфере физической культуры и спорта в общем количестве приоритетных объектов в сфере физической культуры и спорта, % - 77,7, или 100% к плану;
Увеличение количества лиц с ограниченными возможностями здоровья и инвалидов, систематически занимающихся физической культурой и спортом, чел. - 48 или 150% к плану (план - 32 чел.). 
Средний процент достижения показателей по состоянию на 31.12.2017г. - 
112,4%</t>
  </si>
  <si>
    <t>Реализация мероприятий:
 - проведение капитального ремонта (с заменой) газопроводов, систем теплоснабжения, водоснабжения и водоотведения для подготовки к осенне-зимнему периоду, заключено  дополнительное Соглашение от 21.12.2017 №1 к Соглашение от 14.11.2017г. № 38-17 о предоставлении субсидии из бюджета ХМАО-Югры муниципальному образованию на сумму 19 486,9 тыс.руб. (окружной бюджет 95% - 18 512,5 тыс.руб., софинансирование из местного бюджета 5% - 974,4 тыс.руб.). Исполнение по состоянию на 31.12.2017г. - 15 489,6 тыс.руб. (окружной бюджет 95% - 14 715,1 тыс.руб., софинансирование из местного бюджета 5% - 774,5 тыс.руб.), 100% к финансированию.  Распоряжением администрации города от 18.12.2017 № 2355-ра утвержден перечень объектов, подлежащих капитальному ремонту (6 объектов).  
По состоянию на 31.12.2017г. работы на всех объектах  ( котлы ВКГМ-4 №2,3; сети водоснабжения от врезки 5а до узла №9, 3 мкр.; водовод от ТК-61 до ТК-42; сети водоотведения от КК-30 до КК-31, 2 мкр., "Сети водоснабжения от ВК по ул.мира до ПГ-1 через ул. Зеленая, мкр. Черемушки, "Сети водоснабжения от ВК-26 до ВК-12-1 ул. Православная") завершены в полном объеме.;
 - по состоянию на 31.12.2017 г.  выполнены работы по благоустройству 3 территорий общего пользования и 4 дворовых территорий,  исполнение к финансированию 100%: 
 - благоустройство территорий общего пользования, выполнены работы на сумму 7 146,4 тыс. руб., в т.ч. ф/б -1 223,7 тыс. руб.; о/б - 5 217,0 тыс. руб.; м/б - 705,7 тыс.руб. 
 - благоустройство дворовых территорий работы, выполнены на сумму  9 523,5 тыс.руб., в т.ч. ф/б - 721,5 тыс. руб.; о/б - 3 075,7 тыс. руб.; м/б - 5 726,3 тыс. руб.
  - на возмещение части затрат на уплату процентов по привлекаемым заемным средствам на оплату задолженности за энергоресурсы предусмотрена субсидия из окружного бюджета в сумме 4 996,7 тыс.руб. (софинансирование из местного бюджета - 50,5 тыс.руб.). Распоряжением Правительства ХМАО-Югры от 18.12.2017 № 736-рп "О предоставлении субсидии на возмещении части затрат на уплату процентов по привлеченным заемным средствам на оплату задолженности за энергоресурсы"  из окружного бюджета выделения субсидия в размере 3 860,3 тыс.руб. (м/б - 39,0 тыс.руб.).
Субсидия предоставлена МУП "УГХ" на оплату задолженности  за поставленный газ и электроэнергию перед ООО "Газпром межрегионгаз Север" и АО "ТЭК".
 - распоряжением Правительства ХМАО-Югры от 18.12.2017 № 738-рп "О выделении бюджетных ассигнований из резервного фонда Правительства Ханты-Мансийского автономного округа – Югры" выделены бюджетные ассигнования на погашение просроченной задолженности за газ в сумме  136 302,4 тыс. руб. (из местного бюджета - 12 366,5 тыс.руб.), исполнение на 31.12.2017г. -100%.
- выполнены экспертизы по объекту "Реконструкция ВОС-1", оплата по 
договорам произведена в полном объеме, 340,0 тыс.руб.
- проведение капитального ремонта многоквартирных домов, плановый объем финансирования 46 476,2 тыс. руб., в т.ч. бюджет автономного округа - 4 181,3 тыс. руб., местный бюджет - 2 125,0 тыс. руб., средства собственников помещений - 40 169,9 тыс.руб., исполнение на 31.12.2017г. -100%. В  2017 году запланировано проведение ремонта в 7 домах: мкр.1/д. 1,10,13,20; мкр..2/д.6; мкр.5/д.4; мкр.6/д 24.(постановление Правительства ХМАО-Югры от 30.09.2017 №373-п). По состоянию  на  01.12.17г. работы по капитальному ремонту общего имущества  1-13,  1-10,  2-6,  6-24, 1-20  выполнены  в полном объеме (100%). В соответствии с постановлением Правительства ХМАО-Югры 30.09.2017 №373-п, дополнительно, в отчетном году выполнен ремонт  МКД 5-4 (ремонт фасада); в 1-1 (объект 2015 года) проводился ремонт электроснабжения, на сегодняшний день работы не приняты, готовность 98%.</t>
  </si>
  <si>
    <t xml:space="preserve"> - на создание условий  для деятельности народных дружин - запланирована субсидия из бюджета автономного округа в размере 91,9 тыс. руб. (софинансирование муниципального бюджета - 39,4 тыс.руб.; 70%/30%), по состоянию на 31.12.2017г. исполнение 100%.
Заключен муниципальный контракт от 07.06.2017 № 64 с ЗАО ПКФ "Спецмонтаж - 2"  на поставку жилетов сигнального типа в количестве 40 шт. на сумму 23,4 тыс. руб., исполнение 100%. В соответствии с распоряжением администрации города от 27.06.2017 № 1187-ра "О перечислении денежных средств членам народной дружины муниципального образования городской округ город Пыть-Ях"  13 народных дружинников получили материальное стимулирование в сумме 28,6 тыс. руб. В соответствии с распоряжением администрации города от 14.12.2017 г. № 2340-ра "О перечислении денежных средств членам народной дружины муниципального образования городской округ город Пыть-Ях"14 народных дружинников получили материальное стимулирование в сумме 73,0 тыс.руб. Заключен контракт  от 15.12.2017 № 86-НС 58607100-17/027 с ООО Росгострах на страхование народных дружинников на сумму 6,3 тыс.руб., оплата произведена в полном объеме. </t>
  </si>
  <si>
    <t xml:space="preserve"> - обеспечение функционирования и развития систем видеонаблюдения в наиболее криминогенных общественных местах и на улицах города Пыть-Яха - запланирована субсидия из бюджета автономного округа в размере 720,0 тыс. руб. (софинансирование муниципального бюджета - 180 тыс.руб.; 80%/20%).  Заключены два муниципальных контракта от 15.06.2017  с  ИП Каплун М.В. на поставку оборудования для систем видеонаблюдения, товар предоставлен на общую сумму 900,0 тыс.руб. ( в т.ч. о/б 720,0 тыс. руб., софинансирование муниципального бюджета - 180 тыс.руб.; 80%/20%), по состоянию на 31.12.2017г. исполнение 100%.
</t>
  </si>
  <si>
    <t xml:space="preserve">  - обеспечение функционирования и развития систем видеонаблюдения с целью повышения безопасности дорожного движения, информирование населения запланирована субсидия из бюджета автономного округа в размере 1 879,0 тыс. руб. (софинансирование муниципального бюджета - 469,8 тыс.руб. (80%/20%). Заключены муниципальные контракты: 
 - от 28.03.2017 № 08/17 с ООО "Техносервисгруп" на оказание услуг по техническому обслуживанию технических средств на сумму 415,5 тыс.руб. исполнение на 31.12.2017 - 100%;
 - от 14.06.2017 № 2786 СГ-ЗПО и от 19.12.2017 №4041 СГ-ЗПО с ФГУП "Почта России"  на поставку государственных знаков почтовой оплаты. на сумму 1580,0 тыс. руб. и 0,9 тыс.руб., исполнение на 31.12.2017 - 100%;
 - от 23.05.2017 №56  с ООО "Системные интеграции на сумму 20,0 тыс. руб., исполнение на 31.12.2017 - 100%;
 - от 29.08.2017 № 26/17 с ООО "Техносервисгруп" на оказание услуг по 
техническому обслуживанию технических средств на сумму 332,4 тыс. руб., исполнение на 31.12.2017 - 100%.</t>
  </si>
  <si>
    <t>На осуществление полномочий по созданию и обеспечению деятельности административной комиссии запланировано 1 559,2 тыс.руб., средства окружного бюджета, исполнение на 31.12.2017 -  100% (услуги связи, почтовые расходы, заработная плата и начисления на заработную плату, взносы во внебюджетные фонды).
На осуществление полномочий по составлению (изменению и дополнению) списков кандидатов в присяжные заседатели федеральных судов общей юрисдикции запланировано 3,7 тыс.руб. из средств федерального бюджета, по состоянию на 31.12.2017г.исполнение 100%.</t>
  </si>
  <si>
    <t xml:space="preserve">В целях реализации мероприятий по управлению и распоряжению муниципальным имуществом заключены:
-  14 контрактов на изготовление технических планов, в результате паспортизировано 47 объектов недвижимости;
-  8 контрактов на определение рыночной оценки имущества, в результате оценено 235 объектов муниципальной собственности;
-  агентский договор с ООО "РКЦ-ЖКХ» на оплату услуг, связанных с начислением, организацией сбора и учета платежей  за найм жилых помещений по договорам социального найма;
- произведен снос ветхого объекта незавершенного строительства;
-  муниципальный контракт на проведение аудиторской проверки финансовой деятельности МУП "Пытьяхторгсервис";
- изготовлено два проекта по учету тепловой энергии и воды в зданиях колледжа и пожарного депо;
- проведено обследование 3 жилых домов.
Для обеспечения надлежащего уровня эксплуатации муниципального 
имущества:
 -  оплачены неисполненные бюджетные обязательства 2016 года, а также текущая задолженность перед управляющими компаниями и Управлением городского хозяйства за временно незакрепленные жилые и нежилые  помещения в размере 5 000,0 тыс. руб., в том числе путем заключения 10 договоров цессии в сумме 3 661,2 тыс. руб.;
 -  выплачена МУП «УГХ» субсидия на финансовое обеспечение 
(возмещения) затрат на выполнение работ по текущему и 
капитальному ремонту бесхозяйных сетей теплоснабжения, 
водоснабжения и водоотведения в размере  4 914,2 тыс. руб.;
- проведены работы по восстановлению пожарной сигнализации в 2 жилых домах;
- проведены ремонтные работы в помещении для дальнейшего размещения общественной организации ветеранов и 1 жилого помещения.
</t>
  </si>
  <si>
    <t xml:space="preserve"> В целях обеспечения сохранности объектов муниципальной 
собственности и  смягчения последствий чрезвычайных ситуаций 
природного и техногенного характера объявлен аукцион по заключению 
муниципального контракта на страхование жилых помещений в 
деревянном исполнении в размере 25,4 тыс. кв.м.
 В целях формирования фонда капитального ремонта общего имущества в многоквартирных жилых домах заключено соглашение с Некоммерческой организацией «Югорский фонд капитального ремонта многоквартирных домов» от 29.08.2014 № 166 МС  на 400 ед. или  20 361,1 кв.м. объектов жилого и нежилого фонда. 
</t>
  </si>
  <si>
    <t>Увеличение количества объектов недвижимого имущества, в отношении 
которых проведены работы по реконструкции и капитальному  ремонту (ед.) - 
400 или 100% (план 400);
Увеличение площади муниципального имущества, в отношении которых 
проведены работы  по реконструкции и капитальному ремонту (кв.м.) - 
20 361,1 или 100% (план 20 364,1);
Страховая защита муниципального имущества от чрезвычайных ситуаций 
природного и техногенного характера (общая площадь, тыс.  кв.м.) - 25,75 или 
100% к плану (план 25,75);
Обеспечение имущественной основы деятельности органов местного 
самоуправления - 2 или 100% (план 2);
Увеличение количества земельных участков сформированных для 
реализации на торгах под многоэтажное строительство, под 
индивидуальное жилищное строительство, объекты иного назначения (ед.) - 
12 или 100,0% к плану (план 12);
Увеличение количества земельных участков, предназначенных для 
бесплатного предоставления в собственность граждан для целей 
строительства индивидуальных жилых домов (ед.) - 20 или 100% к плану;
Увеличение количества сформированных и поставленных на 
государственный кадастровый учет земельных участков под объектами 
муниципальной собственности (ед.) - 22 или 100% от плана.
Средний процент достижения показателей по состоянию 
на 31.12.2017г. - 84,3%</t>
  </si>
  <si>
    <t xml:space="preserve">Увеличение доли объектов управления муниципального имущества, для которых определена целевая функция (%), в т.ч.
 - муниципальные унитарные предприятия - план 100%;
 - хозяйственные  общества, акции (доли) которых находятся в собственности муниципального образования  - план 100%;
 - объекты муниципальной казны - 93,8 или 93,8% к плану (план 100);
Снижение удельного веса неиспользуемого недвижимого имущества  в общем количестве  недвижимого имущества (%)*, показатель обратный  - 1,1 или 136,4% к плану (план 1,5);
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  (%) - 2 или 100% к плану;
Увеличение доли объектов недвижимого имущества, на которые зарегистрировано право собственности  муниципального образования в общем объеме объектов, подлежащих государственной регистрации за исключением земельных участков (%) - 96,2 или 97,2% к плану (план 99);
Увеличение удельного веса объектов недвижимого имущества, на которое 
зарегистрировано право оперативного управления в общем количестве 
объектов недвижимости, по которым принято решение о  передаче в 
оперативное управление (%) - 96,5 или 96,5% к плану (план 100);
Увеличение удельного веса объектов недвижимого имущества,
на которое зарегистрировано право хозяйственного ведения, в общем 
количестве объектов недвижимости по которым принято решение о 
закреплении в хозяйственное ведение (%) - 29,5 или 39,3% к плану 
(план 75);
Обеспечение надлежащего уровня эксплуатации муниципального 
имущества (%) - 85,5 или 85,5% к плану (план 100);
</t>
  </si>
  <si>
    <t>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
  - Муниципальное автономное учреждение культуры «Централизованная библиотечная система»  г. Пыть-Ях, предусмотрено 245,5 тыс.руб. из местного бюджета. МКУ "УКС г. Пыть-Ях"   заключен муниципальный контракт от 07.06.2017г. №0187300019417000105-0210055-01 с ООО ПКФ "Фрам"  на выполнение работ по обеспечению доступности для инвалидов и других маломобильных групп населения МАУК "Централизованная библиотечная система г. Пыть-Яха". Цена контракта составила 245,5 тыс.руб. По состоянию на 31.12.2017г. исполнение 100%. 
Утвержден план мероприятий ("дорожная карта") по повышению значений 
показателей доступности объектов и услуг для инвалидов и других 
маломобильных групп населения (распоряжение администрации 
города от 14.12.2015 №2387-ра). 
Выполнение мероприятий, предусмотренных «дорожной картой»: 
- МБОУ СОШ№6, второй корпус МДОАУ д/с «Фантазия»: обеспечены  
условия индивидуальной мобильности инвалидов, самостоятельного 
передвижения по зданию; 
- в автомобильном парке МУП АТП  14,0% автобусов, задействованных 
по городским маршрутам, оборудованы для перевозки инвалидов;
 - МАУК «Централизованная  библиотечная  система»: посредством 
межбиблиотечного обслуживания двум инвалидам по зрению 
предоставляются  соответствующие услуги, созданы специализированные 
АРМ для инвалидов с установленным специализированным программным 
обеспечением Yaws (Windows XP) и пакетом программ Microsoft, 
организовано и предоставлено услуг 100% инвалидам из числа 
заявившихся; 
- МАУ «Спортивный комплекс», для инвалидов организованы 
систематические занятия физической культурой, включая адаптивную 
физическую культуру. Финансирование мероприятий "дорожной карты" 
в программе не предусмотрено, реализация мероприятий осуществляется 
за счет средств, предусмотренных муниципальными программами по
отраслевым направлениям</t>
  </si>
  <si>
    <t>Подпрограмма "Общее образование. Дополнительное образование детей":
Мероприятие "Развитие системы дополнительного образования детей" - в целях реализации Указа Президента РФ № 597 от 07 мая 2012г. 
заключено Соглашение от 29.12.2015 года №12/15.0517/4 на софинансирование расходных обязательств на повышение оплаты труда педагогических работников 
МОАУ ДОД "ЦДТ" на сумму из окружного бюджета 1 724,6 тыс. руб., 
95% от общей суммы финансирования (софинансирование местного 
бюджета 5% - 90,8 тыс. руб.). По состоянию на 31.12.2017г исполнение 100%.</t>
  </si>
  <si>
    <t xml:space="preserve">Мероприятие "Обеспечение реализации основных общеобразовательных программ в общеобразовательных организациях": 
- реализация основных общеобразовательных программ - запланировано 526 634,5 тыс. руб. из окружного бюджета. Исполнение на 31.12.2017г. на сумму 491 363,4 тыс.руб., оплата труда работников общеобразовательных организаций, классное руководство, приобретение учебного оборудования, учебников, оплата за услуги интернет;
- обеспечение реализации основных общеобразовательных программ 
дошкольного образования в детских садах - предусмотрено 421 527,4 тыс.руб. из окружного бюджета, исполнение на 31.12.2017г. - 398 280,1 тыс.руб., расходы, связанные с оплатой труда педагогических работников, приобретение игрушек, оплата за услуги интернет;    
-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предусмотрено 1 188,0 тыс.руб., по состоянию на 31.12.2017г. финансирование не осуществлялось;
</t>
  </si>
  <si>
    <t xml:space="preserve"> - дополнительное финансовое обеспечение мероприятий по организации питания обучающихся - предусмотрено 27 396,6 тыс. руб. из окружного бюджета, исполнение на 31.12.2017 - 25 960,4 тыс.руб.;
Подпрограмма "Система оценки качества образования и информационная прозрачность системы образования": 
 -  организация и проведение ЕГЭ, запланировано из окружного бюджета 50,0 тыс.руб., по состоянию на 31.12.2017г. исполнение 100%, средства направлены на приобретение канцелярских принадлежностей для проведения  ЕГЭ.
Подпрограмма "Ресурсное обеспечение в сфере образования и молодежной политики":
В части финансового обеспечения полномочий исполнительного органа государственной власти автономного округа по исполнению публичных обязательств перед физическими лицами:  
- организация питания учащихся общеобразовательных организаций - предусмотрено 38 288,0 тыс.руб., исполнение на 31.12.2017г. - 37 212,7 тыс. руб.;
</t>
  </si>
  <si>
    <t xml:space="preserve"> - 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 предусмотрено 28 275,3 тыс. руб., исполнение на 31.12.2017г.- 25 916,7 тыс. руб.
В соответствии с соглашением между Департаментом 
образования и молодежной политики Ханты-Мансийского автономного округа-Югры «О предоставлении иных межбюджетных трансфертов  на развитие кадетских классов с казачьим компонентом на базе муниципальных общеобразовательных организаций в Ханты-Мансийском автономном округе – Югре» и администрацией города запланировано из окружного бюджета 600,0 тыс. руб. (МБОУ СОШ №5). По состоянию на 31.12.2017г. освоено 100%.
</t>
  </si>
  <si>
    <t xml:space="preserve">Сохранение отношения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 (%) -100%, ликвидирована очередность в дошкольные учреждения детей в возрасте от 3 до 7 лет.
Сохранение охвата детей в возрасте 5 - 18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5 - 18 лет), % - 72 или 112,5% (план 64). 
</t>
  </si>
  <si>
    <t xml:space="preserve">Сохранение доли муниципальных общеобразовательных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муниципальных общеобразовательных организаций, реализующих программы 
общего образования(%) - 100%, здания, находящиеся в аварийном состоянии 
отсутствуют;
Сохранение доли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 - 95,2% (план 100%);
Увеличение обеспеченности детей дошкольного возраста местами в дошкольных образовательных организациях (количество мест на 1000 детей) - 671 или 118% к плану (план - 568).
Увеличение доли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организациях (%) -77 или 96,3% к плану (план -80);
Увеличение доли детей в возрасте от 5 до 18 лет, получающих дополнительное образование с использованием сертификата дополнительного образования,% - 1,8 или 18% к плану (план-10).
</t>
  </si>
  <si>
    <t xml:space="preserve">За период январь – декабрь 2017 года проведено открытых аукционов – 9, котировок цен – 4, заключены соглашения с МУП «Городское лесничество»  на предоставление субсидий на финансирование выполненных работ в пределах возмещения затрат, понесенных предприятием – 2, заключено договоров с единственным поставщиком – 27, конкурс - 1.
- Организация освещения улиц, запланировано 14 123,0 тыс. руб., исполнение на 31.12.2017г. - 13 895,4 тыс.руб.:
Поставку электроэнергии на территории м.о. г.о. город Пыть-Ях 
осуществляет ОАО "ТЭК" на 75 949 м линий электросетей, заключены 2 договора на сумму 10 120,9 тыс.руб., исполнение на 31.12.2017г. - 9 893,4 тыс.руб.
Заключен муниципальный контракт от 30.01.2017 №0187300019416000414-0269542-01 с ИП Юферицин В.В. на обслуживание и содержание электрооборудования и электрических сетей, 75,949 км линий на сумму 3 804,5 тыс.руб., исполнение на 01.10.2017г. - 2 703,9 тыс.руб. Заключены два договора от 19.12.2016 №201 и №202 с ООО"ЮграЭлектроСервис" на общую сумму 197,5 тыс.руб., по состоянию на 31.12.2017г. - исполнение100%.
- Озеленение городской территории, запланировано 10 526,9,0 тыс. руб., 
исполнение на 31.12.2017г. -100%. Подрядной организацией 
МУП "Городское лесничество" на территории лесов площадью 2 671,7 га 
выполнено патрулирование в лесопарковых зонах; 
 - Содержание мест захоронения, запланировано 4 436,0 тыс. руб., 
исполнение на 31.12.2017г. - 100%, на территории городского 
кладбища площадью  53900 м2 выполнен комплекс работ по уборке  
мусора с территории, урн, контейнеров ТБО, снега с пешеходных дорожек, 
посыпка песком дорожек в зимний период.
 - Содержание городских территорий в соответствии с установленными 
Правилами и нормами, запланировано 24 033,6 тыс. руб., исполнение 
на 31.12.2017г. - 23 721,5 тыс.руб.: выполняются работы по санитарному 
содержанию городских территорий, подготовке мест массового отдыха к 
праздничным мероприятиям, вывоз и утилизацию мусора.
- Улучшение и совершенствование городских объектов, эстетического 
облика городской территории, запланировано 190,0 тыс. руб., исполнение 
на 31.12.2017г. - 190,0 тыс.руб., проведена строительная экспертиза по объекту "Мемориальный комплекс "Монумент славы и вечного огня"
</t>
  </si>
  <si>
    <t>Снижение отношения среднего балла единого государственного экзамена (в расчете на 2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школ с худшими результатами единого государственного экзамена - 1,23 или 110,8% к плану (план -1,11).
Увеличение доли молодых людей в возрасте от 14 до 30 лет, участвующих 
в деятельности молодежных общественных объединений, в общей численности 
молодежи (%) - 33 или 121,8% к плану (план - 27,1).</t>
  </si>
  <si>
    <t xml:space="preserve">Увеличение доли допризывной молодежи, состоящей в патриотических клубах,
центрах, учреждениях и вовлеченной в мероприятия патриотической 
направленности, в общей численности допризывной молодежи (%) - 39,6 или 
180% к плану (план 22).
Увеличение доли допризывной молодежи, занимающейся военно-прикладными
и техническими видами спорта,  в общей численности допризывной молодежи (%) - 55 или 114,6% к плану (план 48).
</t>
  </si>
  <si>
    <t xml:space="preserve">Доля государственных (муниципальных) общеобразовательных организаций, 
имеющих физкультурный зал, в общей численности муниципальных 
общеобразовательных организаций (%) - 100%.
Доля населения в возрасте 7 – 18 лет, охваченная образованием с учетом образовательных потребностей и запросов обучающихся, в том числе имеющих ограниченные возможности здоровья, в общей численности населения в возрасте 7 – 18 лет - 100 или 101% к плану (план -99).
Доля частных организаций, осуществляющих образовательную деятельность по реализации образовательных программ дошкольного образования, от общего числа дошкольных образовательных организаций в городе, % -план 14,2.                                                                                        
Количество мероприятий, обеспечивающих информационную открытость системы образования -1 или 100%.
</t>
  </si>
  <si>
    <t>Заключено соглашение между Департаментом образования и молодежной политики Ханты-Мансийского автономного округа-Югры "О предоставлении субсидии на софинансирование полномочий и органов местного самоуправления муниципальных образований автономного округа по оснащению объектов капитального строительства, реконструкции средствами обучения и воспитания" от 28.11.2017г. № 11/17-0391 на укрепление материально-технической базы образовательного учреждения, а именно МОАУ д/с "Золотой ключик" на сумму 4 800,0 тыс.руб., средства окружного бюджета.  По состоянию на 31.12.2017г. исполнение 100%, приобретено оборудование, ведется работа по комплектации групп.
Подпрограмма "Молодежь Югры и допризывная подготовка"
На 31.12.2017  МБУ Центром "Современник" согласно плану мероприятий проведено 227 профилактических мероприятий, охват 6 540 человек. В дворовых клубах проведено 1 319 мероприятий, охват – 17 968 человек. 
Всего по программе исполнение на 01.10.2017г. - 970 001,7 тыс.руб. 
(о/б - 659 375,9 тыс. руб., м/б - 262 935,0 тыс. руб., в/б - 47 690,8 тыс.руб.).</t>
  </si>
  <si>
    <t xml:space="preserve">Показатель "Среднемесячная заработная плата..." рассчитывается по итогам года.
Текущее значение показателя рассчитывается ежемесячно в срок до 12 числа месяца, следующего за отчетным месяцем.
Среднемесячная заработная плата педагогических работников дошкольных образовательных учреждений, руб.- 50,09 тыс. руб. или 100% к плану (план - 50,09 тыс.руб. или 100% к среднемесячной заработной плате в сфере общего образования);
Среднемесячная заработная плата педагогических работников общеобразовательных учреждений, руб. - 58,79 тыс.руб. или 100% к плану (план - 58,79 тыс. руб. или 100% к среднемесячной заработной плате в автономном округе);
Среднемесячная заработная плата педагогических работников организаций дополнительного образования, руб. -  55,85 тыс.руб. или 100% к плану (план - 55,85 тыс. руб. или 95,0% к среднемесячной заработной плате учителей общеобразовательных организаций в автономном округе).
Средний процент достижения показателей по состоянию на 01.10.2017г. - 
97,4%
</t>
  </si>
  <si>
    <t xml:space="preserve">Подпрограмма  "Дети Пыть-Яха"
Реализация мероприятий продолжится в осенний, зимний периоды.
- организация питания  в лагерях с дневным пребыванием детей - предусмотрено 4 639,7 тыс.руб. (3 177,6 тыс.руб. из окружного бюджета, 1 462,1 тыс.руб. средства местного бюджета). В весенние, летние, осенние каникулы в лагерях с  дневным пребыванием детей планировалось оздоровить 1 480 детей. По состоянию на 31.12.2017г. исполнение 4 539,5 тыс.руб. (3 177,5 тыс.руб. из окружного бюджета, 
1 361,8 тыс.руб. средства местного бюджета). 
В весенний период с 27.03.2017 по 31.03.2017 работали 3 лагеря с дневным 
пребыванием детей на базе МБОУ СОШ № 2,5,6., оздоровлено 310 детей. 
В летний период:
 - с 05.06.2017 по 29.06.2017 на базе МБОУ СОШ №2,4,5,6 работали 4 
лагеря с дневным пребыванием детей, охвачено летним отдыхом 479 детей;
 - с 05.06.2017 по 14.06.2017 работал палаточный лагерь на базе МАУ ГЛБ 
"Северное сияние", охвачено 12 детей;
 - с 03.07.2017 по 26.07.2017 на базе МБОУ СОШ № 1,4,5 работали 3 лагеря 
с дневным пребыванием детей, охвачен 251 ребенок;
-  с 01.08.2017 по 24.08.2017 на базе МБОУ СОШ № 1,6 работали 2 лагеря с 
дневным пребыванием детей, охвачено 132 ребенка.
В осенние каникулы оздоровлено 308 детей на базе МБОУ СОШ № 2,4,5.   
Всего по состоянию на  31.12.2017 года лагеря с дневным пребыванием детей посетили 1 492 ребенка.   
Организация отдыха и оздоровления детей - запланировано 
10 951,9 тыс.руб. из окружного бюджета.  Реализация мероприятий 
осуществляется в весенний, летний, осенний, зимний периоды, за 
пределами муниципального образования  планировалось оздоровить 
450 детей. По состоянию на 31.12.2017г. исполнение 10 923,7 тыс.руб., всего оздоровлено 452 ребенка. 
- предоставление дополнительных мер социальной поддержки детям-
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 предусмотрено из окружного 
бюджета 21 768,0 тыс.руб., исполнение на 31.12.2017г. - 100%, выплачено вознаграждение 30 приемным родителям за 
воспитание 42 детей, задолженности нет. 
        </t>
  </si>
  <si>
    <r>
      <t>Увеличение доли детей в возрасте от 6 до 17 лет  (включительно), охваченных всеми формами отдыха и оздоровления, от общей численности детей, нуждающихся в оздоровлении, % - 33,6 или 102,3% к плану (план 32,79%)
из них,
- прошедших оздоровление в организациях отдыха и оздоровления - 7,8 или 108,6% (план 7,18%);
- прошедших оздоровление в лагерях с дневным пребыванием детей - 25,8 или 100,7% к плану (план 25,61%);
Доля детей, оставшихся без попечения родителей, всего - 1,965или 95,9% к плану (план 1,87), показатель обратный;
- в том числе, переданных не родственникам (в приемные семьи, на усыновление (удочерение), под опеку (попечительство), охваченных другими формами семейного устройства, % - 100% к плану;
Доля  детей, оставшихся без попечения родителей, и лиц из числа  детей, оставшихся без попечения родителей, состоящих на учете на получение жилого помещения, включая лиц от 18 лет и старше, обеспеченных жилыми помещениями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18 лет и старше (всего на начало отчетного года), % - 100% (план 9 помещений);
в т.ч.  в том числе, переданных не родственникам (в приемные семьи, на усыновление (удочерение), под опеку (попечительство), охваченных другими формами семейного устройства-100%; 
Количество школьников – получателей социальной поддержки на проезд в 
городском транспорте, чел. - 5 189 или 95,7% к плану (план -5 420);
Количество неработающих пенсионеров получателей социальной 
поддержки на проезд в городском транспорте - 1 133 или 100,0% к плану 
(план - 1 133 лиц)</t>
    </r>
    <r>
      <rPr>
        <u val="single"/>
        <sz val="12"/>
        <rFont val="Times New Roman"/>
        <family val="1"/>
      </rPr>
      <t xml:space="preserve">
</t>
    </r>
    <r>
      <rPr>
        <sz val="12"/>
        <rFont val="Times New Roman"/>
        <family val="1"/>
      </rPr>
      <t>Количество лиц, удостоенных звания «Почетный гражданин города 
Пыть-Яха» - 17 или 100,0 к плану (план - 17);
Количество получателей единовременной выплаты ко Дню Победы в 
Великой Отечественной войне, юбилейным и памятным датам - 21 или 100% 
(план - 21);
Количество получателей дополнительного пенсионного обеспечения - 
64 или 66% к плану (план -97,0);
Количество неработающих пенсионеров- получателей выплаты в связи 
с Юбилеем (55,60,65 и далее через 5 лет) - 5 или 6% (план - 6);
Количество получателей льготы на оплату стоимости одной помывки в 
городской бане - 7135 или 129,7% к плану (план - 5500);
Доля  детей, оставшихся без попечения родителей, и лиц из числа  детей, оставшихся без попечения родителей, состоящих на учете на получение жилого помещения, включая лиц от 18 лет и старше, обеспеченных жилыми помещениями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18 лет  и старше (всего на начало отчетного года), % - 88,9% (план - 100%);
Средний процент достижения показателей по состоянию на 31.12.2017г. - 
100%</t>
    </r>
  </si>
  <si>
    <t xml:space="preserve"> - на организацию деятельности по опеке и попечительству 
предусмотрено из окружного бюджета 11 085,0  тыс.руб.,  исполнение  на 31.12.2017г. - 10 893,2 тыс.руб. 
- на организацию деятельности комиссии по делам несовершеннолетних и защите их прав - из окружного бюджета запланировано 8 457,9 тыс.руб. 
На 31.12.2017г. исполнение 8 337,3  тыс.руб., обязательства по выплате 
заработной платы выполнены в полном объеме в установленные сроки.      </t>
  </si>
  <si>
    <t xml:space="preserve">Подпрограмма "Преодоление социальной исключенности"
- обеспечение жилыми помещениями детей-сирот - предусмотрено из окружного бюджета 16 463,3 тыс.руб., по состоянию на 31.12.2017г. исполнение 12 100,8 тыс.руб. По результатам проведенных аукционов образовалась экономия денежных средств в сумме 4 362,5 тыс.руб. Приобретены 9 жилых помещений.
</t>
  </si>
  <si>
    <t xml:space="preserve">В соответствии с Дополнительным соглашением от 26.06.2017г. №2  к  Соглашению о сотрудничестве в сфере реализации государственной программы Ханты-Мансийского автономного округа–Югры "Развитие культуры и туризма в ХМАО-Югре на 2016-2020 годы" на 2017 год от 16.02.2017 №28:
 - на развитие библиотечного дела предусмотрено 495,2 тыс.руб., в т.ч. федеральный бюджет - 11,7 тыс.руб., окружной бюджет -  411,0 тыс.руб.; местный бюджет 72,5 тыс.руб. исполнение на 31.12.2017г -100%. Обеспечен доступ к сети Интернет 3-х библиотек г. Пыть-Яха; доступ населения к полнотекстовым базам данных ЭБС и к справочно - правовым системам Гарант. Приобретены планшетный книжный сканер формата А3 - 1 ед.; расходные материалы (термо-этикетка для принтера штрих-кода, красящая лента для печати штрих-кода); Осуществлено техническое сопровождение  АБИС ИРБИС; Оформлена подписка на 12 годовых комплектов;   
 - на комплектование книжных фондов муниципальных общедоступных библиотек предусмотрено из окружного бюджета 114,7 тыс.руб., исполнение на 31.12.2017г. - 100%, приобретены 956 экземпляров.
 </t>
  </si>
  <si>
    <t>Увеличение  количества библиотечного 
фонда  на 1000 жителей, (экз.) -  3 141 или 100% к плану (план 3 141);
Доля библиотечных фондов общедоступных библиотек, отраженных в электронных каталогах (%) - 100% к плану;
Рост количества выставочных проектов, организованных в муниципальном образовании, по отношению к 2011 году, % - 100% к плану (план 100);
Увеличение доли архивных фондов, включая аудио и видео, переведенных в электронную форму, от общего объема, хранящихся в архивах (%) - 15,7 или 100% к плану (план 15,7);
Увеличение количества пользователей архивной информацией (чел.) - 17 000 или 100,0% к плану (план 17 000);
Увеличение посещаемости музеев муниципального образования (на 1 жителя в год), % - 0,21 или 100% к плану (план 0,21%); 
Увеличение численности участников культурно-досуговых мероприятий (%, по отношению к предыдущему году)* 1,7 или 130,8% к плану (план - 1,3);
Доля детей, привлекаемых к участию в творческих мероприятиях, от общего 
числа детей, (%) - 13,4 или 103,0% к плану (план 13);
Объем платных туристских услуг, оказанных населению (тыс. руб.) - 109,9 
или 91,6% к плану (план 120);
Повышение уровня удовлетворенности жителей качеством услуг, предоставляемых учреждениями культуры муниципального образования (%)- 88,9 или 101,0% к плану (план - 88,0);
Увеличение посещаемости муниципальных учреждений культуры, (% роста к предыдущему году)  -  2,3 или 138,6% к плану (план - 1,66);
Соотношение средней заработной платы работников муниципальных учреждений культуры и средней заработной платы в муниципальном образовании ХМАО-Югры, (%) - 95,7 или 98,7% (план 97); 
Пошив концертных костюмов - 6 или 100% к плану (план 6);
Средний процент достижения показателей по состоянию на 31.12.2017г. - 
104,9%</t>
  </si>
  <si>
    <t xml:space="preserve"> - на развитие музейного дела на 2017 год предусмотрено 664,0 тыс.руб., в т.ч. окружной бюджет -  564,4 тыс.руб.; местный бюджет 99,6 тыс.руб. (85%/15%). По состоянию на 31.12.2017г. исполнение 662,0 тыс.руб. (о/б-562,7 тыс.руб.; м/б - 99,3 тыс.руб.), приобретены персональный компьютер, принтер Брайля; обслуживание КАМИС (комплексная автоматизированная музейная информационной система); 
 - на развитие архивного дела на 2017 год предусмотрено из окружного бюджета -  197,8 тыс.руб., по состоянию на 31.12.2017г. исполнение 100% (техническая поддержка сайта архива; приобретены "сетевое хранилище" (ящик для хранения информации) - 1ед.; факс - 1ед.).</t>
  </si>
  <si>
    <t>Работы по реконструкции  ГДК «Россия» в г. Пыть-Ях завешены, распоряжением администрации города от 09.01.2018 №02-ра  "О регистрации права собственности и закреплении имущества на праве оперативного уперавления" объект передан МАУК "КДЦ" на праве оперативного управления. Объем финансирования (остатки прошлого 2016 года) составляют 14 340,4 тыс.руб., исполнение на 31.12.2017г.  – 10 462,9 тыс.руб.
Всего по программе исполнение на 31.12.2017г. - 183 561,4 тыс.руб., в т.ч. 
ф/б - 11,7 тыс.руб.; о/б - 11 831,6 тыс. руб., м/б - 161 475,1 тыс. 
руб. (в т.ч. за счет остатков 2016 года 10 462,9 тыс.руб.), в/б - 10 243,0 тыс.руб.</t>
  </si>
  <si>
    <t>Заключено Соглашение от 01.03.2017 №09/03-17 о предоставлении в 2017 году субсидии на обеспечение учащихся спортивных школ спортивным оборудованием, экипировкой и инвентарем, проведение тренировочных сборов и участие в соревнованиях, запланировано 557,9 тыс.руб., в т.ч. окружной бюджет - 530,0 тыс.руб. (95%), местный бюджет - 27,9 тыс.руб. (не менее 5%). По состоянию на 31.12.2017г. исполнение 100%:
 - МБУ ДО СДЮСШОР  приобретен комплект видеонаблюдения, спортивный инвентарь на сумму 265,3 тыс.руб. (бюджет округа - 252,0 тыс. руб., местный бюджет - 13,3 тыс.руб.). Проведено 5 городских мероприятий, участвовали в 26 выездных мероприятиях; 
 - МБУ ДО «ДЮСШ» приобретен комплект экипировки, спортивный инвентарь на сумму 292,6 тыс.руб. (бюджет округа - 278,0 тыс. руб., местный бюджет - 14,6 тыс. руб. бюджет). Проведено 3 городских мероприятия, участвовали в 32 выездных мероприятиях.
За 2017 год на территории города проведены:
 - 52 городских мероприятия по развитию массовой физической культуры и спорта, участвовали в 22 выездных мероприятиях;
 - 4 городских мероприятия по внедрению Всероссийского физкультурно-спортивного комплекса "Готов к труду и обороне" (ГТО), участвовали в 2 выездных мероприятиях;
Всего по программе исполнение на 31.12.2017г. - 89 375,3 тыс.руб.
(о/б - 530,0 тыс.руб.; м/б - 86 109,0 тыс.руб., в т.ч. за счет остатков 2016 
года - 254,0 тыс.руб.; внебюджетные источники - 2 736,3 тыс.руб.) или 44,6% к плану по программе.</t>
  </si>
  <si>
    <t xml:space="preserve">Количество физкультурно-массовых и спортивных мероприятий различного уровня, проводимых на территории МО - 137  или 100% к плану (план 137);
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- 6,4 или 49,6 % к плану (план 12,9);
Доля граждан муниципального  образования  городской  округ  город Пыть-Ях,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- 31,1 или 124,4% (план 25);
 - из них доля  учащихся  муниципального  образования  городской  округ  город Пыть-Ях, выполнивших нормативы Всероссийского физкультурно-спортивного комплекса «Готов к труду и обороне» (ГТО), в общей численности учащихся города, принявших участие в сдаче норм, % - 40,1 или 100,3% к плану (план 40);
Доля населения, систематически занимающегося физической культурой и спортом, в общей численности населения, % - 34,8 или 100,9% (план 34,5);
Сохранение секций  по видам спорта  (ед.) - 11 или 100% (план 11);
Уровень обеспеченности населения спортивными сооружениями исходя 
из единовременной пропускной способности объектов спорта, % - 29,9 или 
100,3% (план 29,8);
Количество спортивных сооружений (ед.) - 97  или 102,1% (план 95);
Увеличение количества присвоенных спортивных разрядов и 
квалификационных категорий  спортивных судей (ед.) - 334 или 83,5% 
(план 400);
Сохранение отделений   по видам спорта (ед.) - 11 или 100% (план 11);
Количество тренеров по видам спорта и физкультурных работников по 
месту жительства  - 154 или 116,7% (план 132);
Доля детей, занимающихся в специализированных спортивных учреждениях, 
в общей численности детей от 6-15 лет %  - 21,1 или 91,7% (план 23,0).
Средний процент достижения показателей по состоянию на 
31.12.2017г. - 97,5%.
</t>
  </si>
  <si>
    <t xml:space="preserve">На реализацию мероприятий по содействию трудоустройству граждан запланировано 2 694,4 тыс.руб из окружного бюджета, по состоянию на 31.12.2017г. исполнение 100%: 
В рамках соглашения от 05.02.2015 №1 о совместной деятельности по организации временного трудоустройства несовершеннолетних граждан в 2015 -2020 годах между КУ ХМАО- Югры "Пыть - Яхский центр занятости населения" и МБУ Центр профилактики "Современник" в 2017 году заключено 20 договоров по организации трудоустройства  342 человека из числа несовершеннолетних граждан в возрасте от 14 до 18 лет, исполнение 100%.
Заключен договор от 04.08.2017 №63 по организации временного трудоустройства безработных граждан, испытывающих трудности в поиске работы с МБУ «МФЦ г. Пыть-Ях» (1 человек) на сумму 45,1 тыс.руб., исполнение 100%. 
Заключен договор от 30.01.2017 №15  с МБОУ СОШ №1 об организации 
проведения оплачиваемых общественных работ для незанятых трудовой 
деятельностью и безработных граждан на сумму 22,3 тыс.руб. на 
трудоустройство 1 человека, исполнение 100%. </t>
  </si>
  <si>
    <t>Количество несовершеннолетних граждан, трудоустроенных в возрасте от 14 до 18 лет трудоустроенных на временные работы в свободное от учебы время - 342 или 100% к плану (план 342).
Доля несовершеннолетних граждан,  в возрасте от 14 до 18 лет трудоустроенных на временные работы в свободное от учебы время - 16,4 или 100% к плану (план - 16,4).
Количество незанятых инвалидов, трудоустроенных на вновь созданные специальные рабочие места - 1 или 100% (план-1).
Количество лиц, занятых на общественных работах, чел. - 2 или 100% к плану (план -2).
Количество конкурсов по охране труда (в том числе ежегодное тестирование), ед. -2 или 100% к плану.
Количество изготовленных и размещенных баннеров по охране труда, шт. - 4 или 100% к плану (план 4).
Количество выпускников профессиональных образовательных организаций и образовательных организаций высшего образования  в возрасте до 25 лет, прошедших стажировку в муниципальных учреждениях - 7 или 100% к плану (план 7).
Количество незанятых одиноких родителей, родителей, воспитывающих детей-инвалидов, многодетных родителей, трудоустроенных на вновь созданные 
дополнительные рабочие места - 1 или 100% к плану (план 1).
Количество граждан пенсионного возраста трудоустроенных на временные 
работы - 1 или 100% к плану (план 1).
Количество трудоустроенных безработных граждан, испытывающих трудности в поиске работы - 1 или 100% (план - 1).
Количество обученных в области охраны труда руководителей и специалистов, 
из числа работников муниципальных учреждений -111 или 100% к плану 
(план - 111).
Количество публикаций в СМИ - 64 или 100% к плану (план - 64).
Средний процент достижения показателей по состоянию на 31.12.2017г. - 
100%</t>
  </si>
  <si>
    <t>Заключен договор об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 МБУ Центр "Современник" от 06.02.2017 №4 на сумму 46,6 тыс.руб., трудоустроен 1 человек, 100%;
- МКУ "ЦБиКОМУ" от 14.04.2017 № 6 (доп. соглашение  от 21.07.2017 №1) на сумму 130,0 тыс. руб. - 2 человека. 
- МБУ МФЦ от 25.07.2017 №8 (доп. соглашение №1) на сумму 171,3 тыс.руб., трудоустроены 4 человека. 
На трудоустройство инвалидов на вновь созданные специальные рабочие места запланировано из окружного бюджета 72,7 тыс.руб. 
Заключен договор от 19.09.2017 №70  с МДОАУ ЦРР д/с Фантазия о взаимодействии по реализации мероприятия по содействию трудоустройству незанятых инвалидов на сумму 72,7 тыс. руб. - 1 человек, исполнение на 31.12.2017г.- 100%.  
На трудоустройство незанятых одиноких родителей, родителей, воспитывающих детей-инвалидов, многодетных родителей, на вновь созданные дополнительные рабочие места запланировано из окружного бюджета 50,0 тыс.руб., заключен договор МДОАУ д/с "Елочка" от 24.05.2017 № 53, трудоустроен 1 человек, 100%.  
Заключен договор об организации временного трудоустройства граждан пенсионного возраста с МКУ "ЦБиКОМУ" от 19.05.2017 № 51 на сумму 
15,8  тыс.руб., трудоустроен 1 человек, 100%.
На осуществление государственных полномочий по управлению охраной труда запланировано 1 731,1 тыс.руб., средства окружного бюджета, 100%)  (оплата услуг связи, заработная плата и начисление на заработную плату, регистрационный взнос за участие во Всероссийской неделе охраны труда, командировочные расходы, приобретение наградной продукции).</t>
  </si>
  <si>
    <t xml:space="preserve">Плановый объем субсидий на 2017 год  из бюджета автономного округа 41 472,2 тыс. руб., исполнение на 31.12.2017г.- 100%,  в том числе:  
- поддержка животноводства, переработки и реализации продукции животноводства - 38 247,2 тыс.руб., исполнение 100%., получателями субсидий стали 6 КФХ и 4 ЛПХ; 
- поддержка малых форм хозяйствования - предусмотрено 3 000,0 тыс.руб., исполнение 100%, получатель субсидии 1 КФХ;
- проведение мероприятий по предупреждению и ликвидации болезней животных, их лечению, защите населения от болезней, общих для человека и животных - предусмотрено 225,0 тыс.руб., исполнение 100%.
По состоянию на 31.12.2017 г. на территории города зарегистрировано 8 личных подсобных хозяйств, 8 крестьянско-фермерских хозяйств и 2 индивидуальных предпринимателя.                                                                         
Бюджет города – 911,0 тыс. рублей, исполнение 910,5 тыс.руб.(99,9%):
 - организован и проведен городской конкурс  «Лучшее крестьянское (фермерское) хозяйство, личное подсобное хозяйство»;
 - осуществлена  публикация в средствах массовой информации  материалов, связанных с реализацией проекта  на территории города;
 - обеспечен отлов, транспортировка, учет, 
содержание, умерщвление, утилизация безнадзорных и бродячих 
животных.
</t>
  </si>
  <si>
    <t>Производство скота и птицы на убой в хозяйствах (в живом весе), (тонн) - 466,2 или 124,3% к плану (план - 375,0).
Производство молока в хозяйствах (тонн) - 661,8 или 108,1% к плану (план - 612).
Уровень обеспеченности собственной продукцией населения города Пыть-Яха от норматива потребления продукции, %. Показатель достигается по итогам года:
 - мясо и мясопродукты (в пересчете на мясо) - 16,3 или 124,4% к плану (план - 13,1);
 - молоко и молокопродукты (в пересчете на молоко - 5,1 или 108,5% к плану (план - 4,7);
Маточное поголовье  коз, овец в личных подсобных хозяйствах, голов - 66 или 100% к плану (план - 66).
Количество крестьянских (фермерских) хозяйств (ед.) - 8 или 100% к плану (план - 8).
Количество хозяйствующих субъектов в заготовке и переработке дикоросов (ед.) - 1 или 100% к плану (план - 1).
Количество рабочих  мест в заготовке и переработке дикоросов (ед.) - 1  или 100% к плану (план - 1).                                                                           
Количество отлова, транспортировки, учета, содержания, умерщвления, утилизации безнадзорных и бродячих животных (ед.) - 587 или 100% к плану 
(план - 587).
Создание дополнительных рабочих мест малыми формами хозяйствования - 2 
или 100% к плану (план - 2).
Объем заготовки дикоросов, тонн - план 35.
Объем  переработки дикоросов, тонн  - план 35.
Отсутствие жалоб населения о нападениях безнадзорных и бродячих животных - по состоянию на 31.122017г. жалобы не поступали, 100%.
Средний процент достижения показателей по состоянию на 31.12.2017г. - 
89,6%</t>
  </si>
  <si>
    <t xml:space="preserve">Реализация мероприятий:
- улучшение жилищных условий ветеранов Великой Отечественной войны, предусмотрено 3 817,7 тыс.руб. (федеральный бюджет - 3 050,9 тыс.руб.; окружной бюджет 766,8 тыс.руб.), в списке состоит 2 человека. По состоянию на 31.12.2017 года исполнение 3 517,0 тыс.руб. (федеральный бюджет - 3 050,9 тыс.руб.; окружной бюджет 466,1 тыс.руб.), выданы 2 гарантийных письма, реализовано в полном объеме (Лебеденко, Мерзлякова), с учетом того, что одним из участников жилое помещение приобретено за пределами ХМАО-Югры финансирование доли округа не осуществлялось, по уведомлению из округа будет произведена корректировка, исполнение 100%.  
 - улучшение жилищных условий ветеранов боевых действий, инвалидов и семей имеющих детей инвалидов, вставших на учет в качестве нуждающихся в жилых помещениях до 1 января 2005 года: на реализацию мероприятия запланировано предоставление субсидии из средств федерального бюджета в размере 3 090,5 тыс.руб. Всего в списке 65 человек, по состоянию на 31.12.2017г. Департаментом строительства ХМАО-Югры в сводный список получателей субсидий на 2017 год 
включено 11 человек, финансирование доведено на 4 человека;  
исполнение 100%, выданы и реализованы 4 гарантийных письма;
</t>
  </si>
  <si>
    <t xml:space="preserve">Обеспеченность города Пыть-Яха утвержденными документами территориального планирования и градостроительного зонирования, % - 100%;
Доля семей, обеспеченных жилыми помещениями от числа семей, желающих улучшить жилищные условия (отношение числа семей, которые приобрели или получили доступное и комфортное жилье в течение года, к числу семей, желающих улучшить свои жилищные условия), нарастающим итогом -  5,0%  или 61,0% к плану 2017 года (план 8,0% или 22,8% нарастающим итогом,  2016 год - 14,6 );
Доля молодых семей, улучшивших жилищные условия в соответствии с государственной программой, в общем числе молодых семей, поставленных на учет в качестве нуждающихся в улучшении жилищных условий, нарастающим итогом - 5,6% или 28,7% нарастающим итогом, 50,5% к плану  (план 11,1% или 34,2% нарастающим итогом, 2016 год - 23,1%).
Удельный вес ветхого и аварийного жилищного фонда, % - 8,8 или 107,3% к плану (план 8,2%, показатель обратный).
Средний процент достижения показателей по состоянию на 
31.12.2017г. - 79,7%   </t>
  </si>
  <si>
    <t xml:space="preserve"> - улучшение жилищных условий молодых семей в соответствии с ФЦП 
«Жилище» - 1 957,7 тыс.руб., в т.ч. ф/б - 250,6 тыс. руб., о/б. - 1 609,2 
тыс. руб.; м/б - 97,9 тыс. руб.  В списке состоит 21 молодая семья, по 
состоянию на 31.12.2017г. в список получателей субсидий 
Департаментом строительства ХМАО-Югры на 2017 год включены 2 
семьи. По состоянию на 31.12.2017г. исполнение 1 334,7 тыс.руб., в т.ч. 
ф/б - 170,9 тыс. руб., о/б. - 1 097,2 тыс. руб.; м/б - 66,7 тыс., по 
заявке банка профинансировано приобретение жилья 1 семье; Вторым участником по причине неплатежеспособности свидетельство не реализовано; </t>
  </si>
  <si>
    <t xml:space="preserve"> -  на приобретение жилья для переселения граждан из жилых
 помещений, признанных непригодными для проживания, на обеспечение жильем граждан, состоящих на учете для его получения на условиях социального найма, и на обеспечение работников бюджетной сферы служебным жильем и общежитиями, формирование маневренного жилищного фонда запланировано 315 893,5 тыс.руб. (в т.ч. о/б - 281 145,2 тыс. руб., м/б - 34 748,3 тыс.руб.) на приобретение 125 жилых помещений. По состоянию  на 31.12.2017г. исполнение 315 357,0, тыс. руб. (в т.ч. о/б - 280 667,8 тыс. руб., м/б - 34 689,3 тыс.руб.), приобретены 125 квартир. 
  - на ликвидацию и расселение 27 приспособленных для проживания строений предусмотрено 67 277,9 тыс.руб. (в т.ч. о/б - 59 877,3 тыс. руб., м/б - 7 400,6 тыс.руб.), по состоянию на 31.12.2017г. исполнение 65 611,2 тыс. руб. (в т.ч. о/б - 58 393,9 тыс. руб., м/б - 7 217,2 тыс.руб.), предоставлены 9 субсидий /9 семей/28 человек  на общую сумму
 – 20 400,83 руб.,  в том числе - ОБ – 18 156,74 тыс.руб., МБ – 2 244,1 тыс. руб. Состоялись аукционы на приобретение 17 помещений для предоставления на условиях коммерческого найма участникам программных мероприятий, произведена оплата – 45 210,3 тыс. руб., из них – ОБ – 40 237,2 тыс. руб., МБ – 4 973,1 тыс. руб.
Участником мероприятия не реализовано 1 гарантийное письмо.
  - осуществление переданных отдельных государственных полномочий,  
предусмотрено 15,3 тыс. руб.,  исполнение 100%.
Подпрограмма I «Содействие развитию градостроительной деятельности» запланировано 1 100,4 тыс.руб., в т.ч. окружной бюджет 979,4 тыс. руб., местный бюджет  - 121,0 тыс.руб. Исполнение по состоянию на 31.12.2017г -100%:
 - внесение изменений в Генеральный план города, предусмотрено 482,8 тыс.руб., в т.ч. окружной бюджет 429,7 тыс. руб., местный бюджет  - 53,1 тыс.руб. Заключен муниципальный контракт на выполнение работ на сумму 482,8 тыс. руб. , работы выполнены,  оплата по контракту произведена 100%;
 - внесение изменений в Правила землепользования и застройки, предусмотрено 314,5 тыс.руб., в т.ч. окружной бюджет 279,9 тыс. руб., местный бюджет  - 34,6 тыс.руб. Заключен муниципальный контракт на выполнение работ на сумму 314,5 тыс. руб. Работы выполнены, оплата по контракту произведена 100%;
 - разработка проекта планировки и межевания территории города Пыть-Ях, предусмотрено 303,1 тыс.руб., в т.ч. окружной бюджет 269,8 тыс. руб., местный бюджет  - 33,3 тыс.руб. Заключены муниципальные контракты на выполнение работ по разработке проекта планировки и межевания:
микрорайон № 6а «Северный» - на сумму 182,2 тыс. руб. Работы выполнены, оплата по контракту произведена 100%;
микрорайон № 9 «Черемушки» - на сумму 120,9 тыс. руб. Работы выполнены, оплата по контракту произведена 100%</t>
  </si>
  <si>
    <t>Сохранение доли уличных водопроводных сетей, нуждающихся в замене, % - 12,6  или 100% к плану;
Сохранение доли уличных канализационных сетей, нуждающихся в замене, % (показатель обратный) - 28,9 или 100% к плану;
Сохранение доли уличных тепловых сетей, нуждающихся в замене, % (показатель обратный) - 21,6 или 100% к плану;
Доля площади жилищного фонда, обеспеченного всеми видами благоустройства, в общей площади жилищного фонда муниципального образования, % - 97,6 или 100% к плану. Показатель остается на уровне 2016 года за счет сноса ветхого жилищного фонда;
Увеличение благоустроенных дворовых территорий, ед. - 84 или 100% к плану;
Увеличение удельного веса благоустроенных территорий общего 
пользования, % - 85 или 100% к плану.
Средний процент достижения показателей по состоянию на 31.12.2017г. - 
100%</t>
  </si>
  <si>
    <t xml:space="preserve">Доля административных правонарушений, посягающих на общественный порядок и общественную безопасность, выявленных с участием народных дружинников (глава 20 КоАП РФ), в общем количестве таких правонарушений, % - 0,81 или 279,3% к плану (план - 0,29);
Доля административных правонарушений, предусмотренных ст. 12.9, 12.12, 12.19 КоАП РФ, выявленных с помощью технических средств фото-видеофиксации, в общем количестве таких правонарушений - 82,7% или 114,9% к плану (план 72%);
Доля уличных преступлений в числе зарегистрированных общеуголовных преступлений, % - 18,1 или 139,8% к плану (план - 25,3%), показатель обратный;
Доля лиц, ранее осуждавшихся за совершение преступлений, в общем количестве лиц, осужденных на основании обвинительных приговоров, вступивших в законную силу, %- план 26,96% (по итогам года);
Общая распространенность наркомании (на 100 тыс.населения), обратный показатель - 419,5 или 133,2 % к плану (план 558,7).
По 2 показателям целевое значение достигается по результатам 
социологических исследований, 
предоставленных Департаментом общественных и внешних связей ХМАО-
Югры (постановление Правительства ХМАО-Югры от 21.08.2015 №279-па:
Доля граждан положительно оценивающих состояние межнациональных 
отношений в муниципальном образовании город Пыть-Ях в общем 
количестве граждан - 72,8 или 115,6% к плану (план - 63,0);
Доля граждан положительно оценивающих состояние межконфессиональных 
отношений в муниципальном образовании город Пыть-Ях, % - 77,2 или 126,6% к плану (план - 61,0).
Средний процент достижения показателей по состоянию на 31.12.2017г. - 
151,6%
</t>
  </si>
  <si>
    <t xml:space="preserve">Подпрограмма 1 «Организация и обеспечение мероприятий в сфере гражданской обороны, защиты населения и территорий муниципального образования городской округ город Пыть-Ях от чрезвычайных ситуаций» предусмотрено из местного бюджета 1 398,5 тыс. руб., исполнение на 31.12.2017г. - 1 398,3  тыс.руб.: изготовлены памятки в количестве 3500  штук; заключены договоры  на обслуживание систем оповещения; изготовлены два 30-ти секундных видеоролика по противопожарной безопасности, осуществляется их прокат; изготовлены щиты «Купание запрещено", переподготву и повышение квалификации прошли 4 человека..
Подпрограмма 2 «Укрепление пожарной безопасности в муниципальном образовании городской округ город Пыть-Ях» предусмотрено из местного бюджета 1 476,4 тыс. руб., исполнение на 31.12.2017г. - 1 476,4 тыс.руб., в целях финансового обеспечения (возмещения) затрат на содержание, обслуживание и ремонт НИППВС по итогам первого,  второго и третьего кварталов  2017 года  предоставлены субсидии (распоряжение 
администрации от 13.04.2017 №689-ра; от 14.07.2017 №1276-ра; от 12.10.2017 № 1769-ра) , осуществлено содержание минерализированных полос.   
Подпрограмма 3: Материально-техническое и финансовое обеспечение 
деятельности МКУ "ЕДДС города Пыть-Яха", запланировано из 
местного бюджета 18 751,3 тыс.руб., исполнение на 31.12.2017г. - 
18 750,6 тыс.руб.
В целях защиты населения и территорий от чрезвычайных ситуаций, 
обеспечения пожарной безопасности проведены мероприятия, 
финансирование которых программой не предусмотрены: 
на постоянной основе, в официальном вестнике «Новая  северная газета» публикуется информация о состоянии пожарной безопасности, обучающая информация о действиях населения при возникновении пожара и иных чрезвычайных ситуациях (всего осуществлено 88 публикаций);  проведены 24 объектовых тренировки по теме «Действия при пожаре», обучено 5563 человека;  проведены 22 массовых мероприятия, акций по безопасности населения, на которых проинструктировано - 2 568 человек;  распространено 8 видов листовок, памяток общим тиражом 3500 экземпляров, которые размещены в зданиях общественного назначения, жилищных организациях, образовательных учреждениях, местах с массовым пребыванием людей, а также в общественном транспорте 
</t>
  </si>
  <si>
    <t>Увеличение количества обученных специалистов, уполномоченных решать задачи в сфере ГО и ЧС, чел. - 4 или 100% (план - 4);
Увеличение количества изготовленных, приобретенных и распространенных     памяток, брошюр, плакатов, шт. - 3500 или 100% к плану (план - 3 500);
Обеспеченность безопасности людей на водных объектах на 100 % - 100%., за отчетный период чрезвычайных ситуаций на водных объектах не допущено;
Увеличение количества размещенной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шт. -2 или 100% к плану (план - 2);
Доля наружных источников противопожарного водоснабжения находящихся 
в исправном состоянии, %  - 100%;
Доля прочищенных и обновленных минерализованных полос и 
противопожарных разрывов, % - 100%;
Обеспеченность готовности к реагированию на угрозу или возникновение 
ЧС, эффективности взаимодействия привлекаемых служб и средств для предупреждения и ликвидации ЧС на территории городского округа на 100% - 100,0%, за отчетный период чрезвычайных ситуаций не допущено.
Средний процент достижения показателей по состоянию на 31.12.2017г.-100%</t>
  </si>
  <si>
    <t xml:space="preserve">На разработку и реализацию мероприятий по ликвидации несанкционированных свалок предусмотрено финансирование из окружного бюджета 36,1 тыс.руб.  По состоянию на 31.12.2017г. исполнение 100% (заработная плата и начисление на заработную плату специалиста  в сфере обращения с твердыми коммунальными отходами).
На организацию осуществления мероприятий по проведению дезинсекции 
и дератизации территорий в г.Пыть-Яхе запланировано из окружного бюджета 2 304,7 тыс.руб., по состоянию на 31.12.20107 г. исполнение 2304,6. Заключен муниципальный контракт на проведение мероприятий по  дезинсекции и дератизации территорий в г.Пыть-Яхе с ЧОУ ДПО "Межотраслевой центр охраны труда" на сумму 1 854,6 тыс.руб., оплачено по состоянию на 31.12.2017 - 100%.
Заключен договор на проведение контрольных мероприятий по  дезинсекции и дератизации территорий в ИП Рой В.В. на сумму 450,0 тыс.руб. Исполнение по состоянию на 31.12.2017г. -100%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 документы на участие в конкурсе направлены в Службу по контролю и надзору в сфере охраны 
окружающей среды, объектов животного мира и лесных отношений 
ХМАО-Югры (исх. от 31.03.2017 № 14-1588).
На организацию и проведение мероприятий в рамках международной 
экологической акции «Спасти и сохранить»  предусмотрено из местного 
бюджета 303,3 тыс.руб., исполнение 100%. (изготовлены листовки, информационный ролик, приобретены хоз. инвентарь, наградная продукция)
</t>
  </si>
  <si>
    <t>Объём произведенных измерений для получения достоверной информации о состоянии окружающей среды, шт. - 10 или 100% к плану (план 10);
Увеличение доли населения, вовлеченного в эколого-просветительские мероприятия, от общего количества населения города, %- 49,56 или 100,0% (план 49,56);
Площади территории, очищенной  от свалок,  га - 6 или 100% (план 6);
Объем вывезенного мусора, м3 - 800 или 100% (план 800);
Обработка территорий, наиболее посещаемых населением, специальными средствами от клещей, грызунов и насекомых, га - 2 184,76 или 100% (план 2 184,76).
Замена непригодных для использования и приобретение контейнеров ТБО, шт - 50 или 100% (план 50);
Обустройство контейнерных площадок, шт. -  13 или 100% (план - 13)
Средний процент достижения показателей по состоянию на 31.12.2017г. - 100%.</t>
  </si>
  <si>
    <t xml:space="preserve">Количество предоставляемых государственных и муниципальных услуг в МФЦ, единиц -  52 840 или 128,9% (план - 41 000); 
Среднее время ожидания в очереди при обращении заявителя о предоставлении муниципальных услуг (минут) - 15 или 100% (план- 15); 
Количество малых и средних предприятий, единиц  - 425 или 82,4% к плану  (план 516);            
Уровень удовлетворенности населения муниципального образования качеством предоставления   муниципальных услуг МФЦ, в % - 95,6 или 106,3% (план 90%). 
Доля граждан, имеющих доступ  к получению государственных и муниципальных услуг по принципу «одного окна», в том числе в МФЦ, % -129,9 или 136,9% к плану (план 94,9%). 
Реальная среднемесячная заработная плата  работников, % - Статистическая информация по состоянию на 31.12.2017г. отсутствует. За январь- сентябрь 2017г - 107,0 или 107,2% к плану (план 99,8);
Доля муниципальных закупок у субъектов малого предпринимательства, 
социально ориентированных некоммерческих организаций в совокупном 
годовом объеме закупок, % - 16,0 или 94,1% к плану (план - 17);
Количество индивидуальных предпринимателей, единиц - 980 или 107,1% 
к плану (план - 915);
Количество субъектов малого и среднего предпринимательства - 
получателей финансовой поддержки по программе, единиц - 14 или 116,7% (план 12);
Количество малых и средних предприятий на 10 тыс. населения города, 
единиц - 104,5 или 82,8% к плану (план - 126,2);
Статистическая информация по следующим показателям по состоянию на 
31.12.2017г. отсутствует:
Среднесписочная численность работников малых  и средних 
предприятий, тыс. человек - план 5,6; 
Оборот малых и средних предприятий, млрд. рублей  - план 5,5;
Прирост инвестиций в основной капитал в действующих ценах, 
в % к предыдущему году - план 5,1. 
Средний процент достижения показателей по состоянию на 31.12.2017г. - 
106,2%      </t>
  </si>
  <si>
    <t xml:space="preserve">На формирование информационных ресурсов и обеспечение доступа к ним с помощью интернет-сайтов и информационных систем запланировано 43,2 тыс. руб., исполнение на 31.12.2017г. - 100%.
Заключен договор  № Т - 160301 от 23.01.2017 г. с ООО «Софт-Мажор» на техническое сопровождение официального сайта администрации города на сумму 21,6 тыс.руб., 100%. Заключен договор  № Т-170201-2 от 01.02.2017 г. с ООО «Софт-Мажор» на техническое сопровождение официального сайта  Думы города на сумму 21,6 тыс.руб., 100%.
На развитие и сопровождение информационных систем в деятельности органов местного самоуправления запланировано 3 374,0 тыс. руб., 100%.
На обеспечение информационной безопасности корпоративной сети органа местного самоуправления запланировано 1 949,6 тыс. руб., 
исполнение на 31.12.2017г. - 1 946,4 тыс. руб.
На модернизацию оборудования, развитие и поддержку корпоративной 
сети органа местного самоуправления запланировано 719,6 тыс. руб., исполнение на 31.12.2017г. - 686,4 тыс.руб.
На увеличение количества программного обеспечения с 
неисключительными правами, используемого в органах  местного 
самоуправления запланировано 311,8 тыс. руб., исполнение на 
31.12.2017г. - 308,3 тыс. руб.
 </t>
  </si>
  <si>
    <t>Заключено дополнительное соглашение от 24.11.2017 №1 к соглашению от 27.04.2017 №26 с Департаментом дорожного хозяйства и транспорта ХМАО-Югры  о предоставлении в 2017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на сумму 40 230,6 тыс. руб. (окружной бюджет - 38 219,1 тыс. руб., местный бюджет - 2 011,5 тыс.руб.). Исполнение по состоянию на 31.12.2017г. - 100% к финансированию:
- ремонт ул. Магистральная  (20 929 кв.м.; 1,4 пог.м.) - на сумму 32 549,2 тыс.руб. (окружной бюджет - 30 921,8 тыс. руб., местный бюджет - 1 627,4 тысм. руб.):   
Заключен муниципальный контракт от 21.08.2017 №0187300019417000154-0210055-01 с ООО "Стройград". Работы выполнены, по состоянию на 31.12.2018г. исполнение100%;
- ремонт уличного освещения автомобильных дорог по ул. Солнечная, ул. Николая Самардакова, а/д Кольцо 2а мкр., ул. Волжская, ул. Газовиков, ул. Белых ночей и пешеходных переулков по ул. Магистральная - га сумму 7 681,4 (окружной бюджет - 7 297,3 тыс. руб., местный бюджет - 384,1 тысм. руб.). По состоянию на 31.12.2017г. финансирование из окружного бюджета не осуществлялось.
Предоставлена субсидия МУПАТП на возмещение недополученных доходов в связи с оказанием услуг по городским пассажирским перевозкам в размере 79 124,9 тыс.руб.;
Заключены дополнительное соглашение №2 к договору от 30.12.2016 №03 с МУП "Городское лесничество", договор №0187300019416000425-0269542-02 от 27.02.2017 с ООО "ПЕТРО-ЛАЙН" на выполнение работ по содержанию улично-дорожной сети, работы выполнены на сумму 48 097,2 тыс.руб.;
По договору от 26.12.2016 №211 с ООО "Печать №1" приобретена 
типографская продукция на сумму 50,3 тыс.руб.
Установлены светофорные объекты на пешеходных переходах (муниципальные контракты №№81, 82, 83, 84 от 14.08.2017)  на сумму 399,8 тыс.руб.;
Проведен капитальный ремонт уличного освещения ул. Православная, заключен  МК №0187300019417000432-0210055-01 от 15.11.2017 между МКУ УКС г.Пыть-Ях и ИП Юферицин В.В. на сумму 566,0 тыс.руб., исподлнение 100%</t>
  </si>
  <si>
    <t>Увеличение годового объема пассажирских перевозок автомобильным транспортом в внутригородском сообщении, тыс.чел. - 1390,1 или 117,6% к плану (план - 1 182);
Протяженность сети автомобильных дорог общего пользования местного значения, км - 75,8 км или 100% к плану (план -75,8);
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процентах к предыдущему году), %  - 3,2 или 100% к плану (план 3,2);
Сокращение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 -  39,6 или 100% к плану (план -39,6);
Увеличение доли протяженности автомобильных дорог общего пользования местного значения, соответствующих нормативным требованиям, в общей протяженности автомобильных дорог общего пользования местного значения, % - 60,4 или 100% к плану (план - 60,4);
Увеличение протяженности сети автомобильных дорог общего пользования местного значения, соответствующих нормативным требованиям к 
транспортно-эксплуатационным показателям, км - 45,8 или 100% к плану 
(план 45,8).
Средний процент достижения показателей по состоянию на 31.12.2017г. -
100%</t>
  </si>
  <si>
    <t xml:space="preserve"> - Бюджет города формируется и утверждается в соответствии положением о бюджетном процессе в муниципальном образовании городской округ город Пыть-Ях, утвержденного решением Думы города от 21.03.2014 № 258 (в ред. от 28.11.2017 № 123). Распоряжением администрации утверждается  график подготовки, рассмотрения документов и материалов, разрабатываемых при составлении проекта решения о бюджете городского округа города Пыть-Яха на очередной финансовый год и плановый период. В целях своевременного и качественного проведения работы по разработке проекта бюджета принято постановление администрации города от 14.07.2014 № 175-па (в ред. от 24.07.2017 № 193-па). 
Исполнение бюджета города по расходам начинается с составления сводной бюджетной росписи. Ее составление регулирует Порядок составления и ведения сводной бюджетной росписи бюджета города Пыть-Яха, бюджетных росписей главных распорядителей средств бюджета города Пыть-Яха (главных администраторов источников внутреннего финансирования дефицита бюджета города Пыть-Яха) и лимитов бюджетных обязательств города Пыть-Яха, утверждённый приказом комитета по финансам от 30.12.2015 № 34.
Распоряжением администрации города от 02.06.2017 №1016-ра утвержден 
график разработки проекта бюджета города Пыть-Яха на 2018 год и 
плановый период 2019-2020 годы. Результатом   проделанной работы является утверждение  Думой города Пыть-Яха бюджета города Пыть-Яха  на 2018 год и плановый период 2019-2020 годы (решение Думы города от 21.12.2017 № 129)
 - В соответствии с условиями муниципального контракта 
№0187300019416000180-0269542-01 от 29.08.2016 заключенным с ПАО 
"Совкомбанк"  по предоставлению денежных средств в форме открытия 
кредитной линии оплата процентов осуществляется в срок до 10 числа 
месяца , следующего за месяцем , за который начислены проценты, 
график гашения основного долга  не предусмотрен, по  состоянию на 01.01.2018 расходы на обслуживание муниципального долга ( оплата процентов) составили 10 121,2 тыс.руб., погашение основного долга составило 25 000,0 тыс.руб.</t>
  </si>
  <si>
    <t>Исполнение плана по налоговым и неналоговым доходам, утверждённого решением о бюджете  городского округа (без учета доходов от размещения временно свободных средств бюджета, а также доходов по штрафам, санкциям, возмещению ущерба), % - 103,2 или 108,6% к плану (план - 95,0);
Исполнение расходных обязательств городского округа за отчетный финансовый год от бюджетных ассигнований, утвержденных решением о бюджете городского округа, % - 90,8 или 95,6% (план- 95,0);
Доля главных администраторов бюджетных средств городского округа, имеющих итоговую оценку качества финансового менеджмента более 70 баллов, % - 74,9 или 97,3% (план - 77,0), за 20165 год. За 2017 год рассчитывается  до 30 апреля 2018 года;
Количество нарушений сроков исполнения гарантом муниципальных  гарантий городского округа - за отчётный период  нарушений не выявлено, исполнение 100%;
Отношение муниципального долга городского округа к доходам бюджета  городского округа, без учета безвозмездных поступлений, %, показатель 
обратный - 15,74 или 127,1 % к плану (план - 20,0%); 
Увеличение доли муниципальных учреждений, обеспеченных 
возможностью доступа к муниципальному сегменту 
государственной интегрированной информационной  системы 
управления общественными финансами «Электронный бюджет», 
% -100% (план 100%).
Средний процент достижения показателей по состоянию на 31.12.2017г. -
104,8%</t>
  </si>
  <si>
    <t xml:space="preserve">Заключены договоры:
- от 07.02.2017 №05 г. с Пыть-Яхской городской организацией Общероссийской общественной организации «Всероссийское общество инвалидов» на предоставлении субсидии (гранта) на сумму 789,6 тыс. руб., исполнение 100%, предоставлена субсидия на транспортные расходы больным почечной недостаточностью к месту проведения гемодиализа и обратно;
- от 07.02.2017 №06 с Пыть-Яхской городской общественной организацией ветеранов войны (пенсионеров), труда, Вооруженных сил и правоохранительных органов на предоставлении субсидии (гранта) на сумму 598,4 тыс.руб., исполнение 100%;
- от 07.02.2017 №08 с Пыть-Яхским городским отделением Российского союза ветеранов Афганистана "Побратимы" на сумму 98,9 тыс. руб., исполнение - 100%;
- от 07.02.2017 №07 с местной мусульманской религиозной организацией г. Пыть-Яха на сумму 87,0 тыс. руб., исполнение на 01.10.2017г. - 100%;
- от 08.02.2017 №08 с МАУ "Телерадиокомпания Пыть-Яхинформ" на оказание информационных услуг на сумму 46,9 тыс. руб.,  100%;
Заключено дополнительное соглашение от 06.12.2017 №2 к соглашению 
от 09.01.2017 №11 с МАУ ТРК "Пыть-Яхинформ"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 на сумму 24 252,5 тыс.руб.
По состоянию на 31.12.2017г. исполнение по телерадиовещанию -  
16 241,5 тыс.руб.; в печатном СМИ - 7 634,7 тыс.руб. 
- издан 51 номер общественно-политического еженедельника 
«Новая Северная газета» (тираж 51 500 экземпляров) и 51 номер
информационного приложения «Официальный вестник» (тираж 62 900
экземпляров). 
- В телевизионном эфире вышли 310 программ,  9 фильмов, количество 
изготовленных информационных объявлений в бегущую строку в 
количестве 62 мин.56 с.
Количество изготовленных информационных объявлений в блок полезной информации в количестве 171 мин. 32 сек.
Количество изготовленных и прокатанных информационных, социальных 
роликов к различным датам и событиям, пропагандистского и 
просветительского характера в количестве 235 мин. 30 сек.
- В радиоэфире прошли 511 выпусков программы «Новости» в 
количестве 1000 минут. </t>
  </si>
  <si>
    <t xml:space="preserve">На мероприятие "Обеспечение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Пыть-Ях" предусмотрено 298 624,9 тыс.руб., исполнение на 31.12.2017г. - 303 012,6 тыс. руб. Освоение бюджетных средств осуществлено в рамках программных мероприятий запланированных на январь-декабрь 2017г., посредством заключения муниципальных контрактов, выплаты з/платы, оплаты льготного проезда, командировочных расходов, перечислений налогов.
На осуществление полномочий по государственной регистрации актов 
гражданского состояния предусмотрено 6 029,7 тыс.руб. (федеральный 
бюджет - 4 702,5 тыс.руб., окружной бюджет - 1 327,2 тыс.руб.), исполнение 100%.  Выплачена заработная плата и начисления на заработную плату за январь-декабрь2017 г., услуги связи, командировочные расходы, диспансеризация, приобретены хозяйственные и канцелярские товары.
На повышение профессиональной компетентности муниципальных служащих и иных управленческих кадров города Пыть-Яха в рамках 
организации дополнительного профессионального образования 
запланировано 558,2 тыс.руб., исполнение на 31.12.2017г. - 458,3 тыс.
руб. Дополнительное профессиональное образование получили 54
муниципальных служащих администрации города.
Проведение конкурсов на замещение вакантных должностей
муниципальной службы: на 31.12.2017 замещено всего 38 должностей из 
них: 16 замещены по результатам конкурса, 12 – из кадрового резерва; без конкурса – 10 (по следующим причинам: признание конкурса не 
состоявшимся; сокращение должности м/с;  изменение орг.условий 
труда – конкурс при указанных условиях не проводится).
</t>
  </si>
  <si>
    <t>Сохранение доли реализованных вопросов местного значения, отдельных государственных полномочий, переданных в установленном порядке в % - 100% к плану (план 100).
Сохранение уровня выполнения договорных обязательств по материально-техническому и организационному обеспечению деятельности администрации города в %,- 100% к плану (план 100).
Количество совершаемых юридически значимых действий, ед. -  9 202 или 63,8% к плану (план 14 414).
Увеличение доли муниципальных служащих, муниципальных служащих и иных управленческих кадров города Пыть-Яха, прошедших дополнительное профессиональное образование в % -  74,0 или к плану 90% (план нарастающим 75%, в 2017 г. -10%).
Увеличение доли лиц, назначенных на должности из кадрового резерва, 
резерва управленческих кадров, по результатам конкурса на замещение вакантных должностей муниципальной службы, от общего количества назначений на вакантные должности, в % - 65,7 или 101,1% к плану (план 65).
Снижение количества коррупционных проявлений (нарушений ограничений и запретов, требований к служебному поведению) на муниципальной службе, в ед. (не менее чем на 20%) - 10 или 100% (план 10, показатель обратный).
Средний процент достижения показателей по состоянию на 31.12.2017г. - 
92,5%</t>
  </si>
  <si>
    <t xml:space="preserve">Подготовка мест для массового отдыха для праздничных мероприятий (ед.) -  7 или 100% к плану (план 7 праздничных мероприятий -  Масленица,  1 Мая, 9 Мая, День России, День молодежи, День города, Новый год);
Освещение улиц, км  линий. - 75,949 (100%);
Оформление  цветочных композиций, содержание газонов (пос.), м2 - 142 227 или 100% к плану (план 142 227 м2);
Зимнее и летнее содержание скверов и аллей, м2. - 262 993,67 (100%);
Содержание городского кладбища, м2. - 53 900 (100%);
Летнее содержание городской территории, м2 -  649 624 (100%);  
Механизированная уборка внутриквартальных проездов  в зимнее время, м2 - 164 326,8 (100%); 
Избежание материального ущерба от лесных пожаров на территории лесопарковых зон площадью 4539  га, руб. - 100%, по состоянию на 31.12.2017г. материальный ущерб от лесных пожаров отсутствует. 
Демонтаж детских игровых площадок с морально устаревшими малыми формами и не имеющими сертификатов, паспортов, ед. - 5 или 100,0% к плану (план 5);                      
Содержание, текущий ремонт, приобретение и монтаж малых архитектурных 
форм, ед. - 62 ед. (100%);
Улучшение и совершенствование городских объектов, эстетического 
облика городской территории, ед.  - 1 (100%);
Отсутствие жалоб населения на качество оказания муниципальных услуг 
(выполнение работ) выполняемых в соответствии с утвержденными 
стандартами - 100,0%, по состоянию на 31.12.2017г. жалобы не поступали. 
Средний процент достижения показателей на 31.12.2017 -- 100%  </t>
  </si>
  <si>
    <t>Оценка степени достижения целевых значений проведена по 176 показателям, по предварительным данным:
- 137 показателей - достигнуто запланированное годовое значение; 
- 30 показателей - фактическое значение составляет 50% и выше; 
- 9 показателей -  фактическое значение составляет менее 50%. 
Средний процент достижения показателей 100,6%.</t>
  </si>
  <si>
    <t xml:space="preserve">Исполнение по муниципальным и ведомственным целевым программам по состоянию  на 31.12.2017г. составляет:
ВСЕГО:
к плану по бюджету, утвержденному решением Думы города Пыть-Ях о бюджете - 90,5%,
к плану по программам, утвержденному постановлениями администрации города - 92%; 
в т.ч.
- федеральный бюджет  - 98,2%;                                                        
- окружной бюджет  - 94,9%; 
- местный бюджет - 90,1%;
- внебюджетные источники - 72,5%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</si>
</sst>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s>
  <fonts count="39">
    <font>
      <sz val="10"/>
      <name val="Arial"/>
      <family val="0"/>
    </font>
    <font>
      <sz val="12"/>
      <name val="Times New Roman"/>
      <family val="1"/>
    </font>
    <font>
      <sz val="14"/>
      <name val="Times New Roman"/>
      <family val="1"/>
    </font>
    <font>
      <sz val="12"/>
      <name val="Arial"/>
      <family val="2"/>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32" borderId="0" applyNumberFormat="0" applyBorder="0" applyAlignment="0" applyProtection="0"/>
  </cellStyleXfs>
  <cellXfs count="64">
    <xf numFmtId="0" fontId="0" fillId="0" borderId="0" xfId="0" applyAlignment="1">
      <alignment/>
    </xf>
    <xf numFmtId="0" fontId="1" fillId="0" borderId="10"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right"/>
    </xf>
    <xf numFmtId="0" fontId="1" fillId="0" borderId="10" xfId="0" applyFont="1" applyFill="1" applyBorder="1" applyAlignment="1">
      <alignment horizontal="center" vertical="top" wrapText="1"/>
    </xf>
    <xf numFmtId="188" fontId="1" fillId="0" borderId="10" xfId="0" applyNumberFormat="1" applyFont="1" applyFill="1" applyBorder="1" applyAlignment="1">
      <alignment horizontal="right" vertical="top" wrapText="1"/>
    </xf>
    <xf numFmtId="188" fontId="1" fillId="0" borderId="10" xfId="0" applyNumberFormat="1" applyFont="1" applyFill="1" applyBorder="1" applyAlignment="1">
      <alignment horizontal="right" vertical="top"/>
    </xf>
    <xf numFmtId="0" fontId="1" fillId="0" borderId="0" xfId="0" applyFont="1" applyFill="1" applyAlignment="1">
      <alignment horizontal="right" vertical="top"/>
    </xf>
    <xf numFmtId="0" fontId="1" fillId="0" borderId="0" xfId="0" applyFont="1" applyFill="1" applyAlignment="1">
      <alignment/>
    </xf>
    <xf numFmtId="188" fontId="1" fillId="0" borderId="0" xfId="0" applyNumberFormat="1" applyFont="1" applyFill="1" applyAlignment="1">
      <alignment/>
    </xf>
    <xf numFmtId="0" fontId="1" fillId="0" borderId="0" xfId="0" applyFont="1" applyFill="1" applyAlignment="1">
      <alignment horizontal="center" vertical="top"/>
    </xf>
    <xf numFmtId="188" fontId="1" fillId="0" borderId="0" xfId="0" applyNumberFormat="1" applyFont="1" applyFill="1" applyAlignment="1">
      <alignment horizontal="center" vertical="top"/>
    </xf>
    <xf numFmtId="0" fontId="1" fillId="0" borderId="0" xfId="0" applyFont="1" applyFill="1" applyAlignment="1">
      <alignment vertical="top"/>
    </xf>
    <xf numFmtId="188" fontId="1" fillId="0" borderId="0" xfId="0" applyNumberFormat="1" applyFont="1" applyFill="1" applyAlignment="1">
      <alignment vertical="top"/>
    </xf>
    <xf numFmtId="0" fontId="1" fillId="0" borderId="0" xfId="0" applyFont="1" applyFill="1" applyAlignment="1">
      <alignment horizontal="left" vertical="top"/>
    </xf>
    <xf numFmtId="188" fontId="0" fillId="0" borderId="11" xfId="0" applyNumberFormat="1" applyFont="1" applyFill="1" applyBorder="1" applyAlignment="1">
      <alignment vertical="top"/>
    </xf>
    <xf numFmtId="0" fontId="1" fillId="0" borderId="10" xfId="0" applyFont="1" applyFill="1" applyBorder="1" applyAlignment="1">
      <alignment vertical="top"/>
    </xf>
    <xf numFmtId="0" fontId="1" fillId="0" borderId="10" xfId="0" applyFont="1" applyFill="1" applyBorder="1" applyAlignment="1">
      <alignment vertical="top" wrapText="1"/>
    </xf>
    <xf numFmtId="0" fontId="1" fillId="0" borderId="12" xfId="0" applyFont="1" applyFill="1" applyBorder="1" applyAlignment="1">
      <alignment vertical="top" wrapText="1"/>
    </xf>
    <xf numFmtId="0" fontId="1" fillId="0" borderId="13" xfId="0" applyFont="1" applyFill="1" applyBorder="1" applyAlignment="1">
      <alignment vertical="top"/>
    </xf>
    <xf numFmtId="0" fontId="1" fillId="0" borderId="0" xfId="0" applyFont="1" applyFill="1" applyBorder="1" applyAlignment="1">
      <alignment vertical="top"/>
    </xf>
    <xf numFmtId="0" fontId="1" fillId="0" borderId="14" xfId="0" applyFont="1" applyFill="1" applyBorder="1" applyAlignment="1">
      <alignment vertical="top"/>
    </xf>
    <xf numFmtId="0" fontId="1" fillId="0" borderId="15" xfId="0" applyFont="1" applyFill="1" applyBorder="1" applyAlignment="1">
      <alignment vertical="top"/>
    </xf>
    <xf numFmtId="0" fontId="1" fillId="0" borderId="16" xfId="0" applyFont="1" applyFill="1" applyBorder="1" applyAlignment="1">
      <alignment vertical="top"/>
    </xf>
    <xf numFmtId="0" fontId="1" fillId="0" borderId="12" xfId="0" applyFont="1" applyFill="1" applyBorder="1" applyAlignment="1">
      <alignment horizontal="left" vertical="top" wrapText="1"/>
    </xf>
    <xf numFmtId="0" fontId="1" fillId="0" borderId="13" xfId="0" applyFont="1" applyFill="1" applyBorder="1" applyAlignment="1">
      <alignment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188" fontId="0" fillId="0" borderId="10" xfId="0" applyNumberFormat="1" applyFont="1" applyFill="1" applyBorder="1" applyAlignment="1">
      <alignment vertical="top"/>
    </xf>
    <xf numFmtId="188" fontId="1" fillId="0" borderId="19" xfId="0" applyNumberFormat="1" applyFont="1" applyFill="1" applyBorder="1" applyAlignment="1">
      <alignment vertical="top"/>
    </xf>
    <xf numFmtId="0" fontId="1" fillId="0" borderId="19" xfId="0" applyFont="1" applyFill="1" applyBorder="1" applyAlignment="1">
      <alignment vertical="top"/>
    </xf>
    <xf numFmtId="0" fontId="1" fillId="0" borderId="20" xfId="0" applyFont="1" applyFill="1" applyBorder="1" applyAlignment="1">
      <alignment vertical="top"/>
    </xf>
    <xf numFmtId="0" fontId="1" fillId="0" borderId="10"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xf>
    <xf numFmtId="0" fontId="1" fillId="0" borderId="10" xfId="0" applyFont="1" applyFill="1" applyBorder="1" applyAlignment="1">
      <alignment vertical="top" wrapText="1"/>
    </xf>
    <xf numFmtId="0" fontId="1" fillId="0" borderId="10" xfId="0" applyFont="1" applyFill="1" applyBorder="1" applyAlignment="1">
      <alignment vertical="top"/>
    </xf>
    <xf numFmtId="0" fontId="1" fillId="0" borderId="17"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0" xfId="0" applyFont="1" applyFill="1" applyBorder="1" applyAlignment="1">
      <alignment horizontal="left" vertical="top"/>
    </xf>
    <xf numFmtId="4" fontId="1" fillId="0" borderId="17" xfId="42" applyNumberFormat="1" applyFont="1" applyFill="1" applyBorder="1" applyAlignment="1">
      <alignment horizontal="left" vertical="top" wrapText="1"/>
    </xf>
    <xf numFmtId="4" fontId="1" fillId="0" borderId="12" xfId="42" applyNumberFormat="1" applyFont="1" applyFill="1" applyBorder="1" applyAlignment="1">
      <alignment horizontal="left" vertical="top" wrapText="1"/>
    </xf>
    <xf numFmtId="2" fontId="1" fillId="0" borderId="12" xfId="42" applyNumberFormat="1" applyFont="1" applyFill="1" applyBorder="1" applyAlignment="1">
      <alignment horizontal="left" vertical="top" wrapText="1"/>
    </xf>
    <xf numFmtId="2" fontId="1" fillId="0" borderId="12" xfId="42" applyNumberFormat="1" applyFont="1" applyFill="1" applyBorder="1" applyAlignment="1">
      <alignment horizontal="left" vertical="top"/>
    </xf>
    <xf numFmtId="2" fontId="1" fillId="0" borderId="13" xfId="42" applyNumberFormat="1" applyFont="1" applyFill="1" applyBorder="1" applyAlignment="1">
      <alignment horizontal="left" vertical="top"/>
    </xf>
    <xf numFmtId="0" fontId="1" fillId="0" borderId="17" xfId="0" applyFont="1" applyFill="1" applyBorder="1" applyAlignment="1">
      <alignment horizontal="center" vertical="top"/>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188" fontId="3" fillId="0" borderId="0" xfId="0" applyNumberFormat="1" applyFont="1" applyFill="1" applyAlignment="1">
      <alignment horizontal="center" vertical="top" wrapText="1"/>
    </xf>
    <xf numFmtId="2" fontId="2" fillId="0" borderId="21" xfId="0" applyNumberFormat="1" applyFont="1" applyFill="1" applyBorder="1" applyAlignment="1" applyProtection="1">
      <alignment horizontal="center" vertical="top" wrapText="1"/>
      <protection locked="0"/>
    </xf>
    <xf numFmtId="2" fontId="2" fillId="0" borderId="22" xfId="0" applyNumberFormat="1" applyFont="1" applyFill="1" applyBorder="1" applyAlignment="1" applyProtection="1">
      <alignment horizontal="center" vertical="top" wrapText="1"/>
      <protection locked="0"/>
    </xf>
    <xf numFmtId="2" fontId="2" fillId="0" borderId="19" xfId="0" applyNumberFormat="1" applyFont="1" applyFill="1" applyBorder="1" applyAlignment="1" applyProtection="1">
      <alignment horizontal="center" vertical="top" wrapText="1"/>
      <protection locked="0"/>
    </xf>
    <xf numFmtId="2" fontId="2" fillId="0" borderId="0" xfId="0" applyNumberFormat="1" applyFont="1" applyFill="1" applyBorder="1" applyAlignment="1" applyProtection="1">
      <alignment horizontal="center" vertical="top" wrapText="1"/>
      <protection locked="0"/>
    </xf>
    <xf numFmtId="0" fontId="1" fillId="0" borderId="13" xfId="0" applyFont="1" applyFill="1" applyBorder="1" applyAlignment="1">
      <alignment horizontal="left" vertical="top"/>
    </xf>
    <xf numFmtId="0" fontId="2" fillId="0" borderId="0" xfId="0" applyFont="1" applyFill="1" applyAlignment="1">
      <alignment horizontal="center" wrapText="1"/>
    </xf>
    <xf numFmtId="0" fontId="2" fillId="0" borderId="0" xfId="0" applyFont="1" applyFill="1" applyAlignment="1">
      <alignment horizontal="center"/>
    </xf>
    <xf numFmtId="0" fontId="1" fillId="0" borderId="13" xfId="0" applyFont="1" applyFill="1" applyBorder="1" applyAlignment="1">
      <alignment vertical="top" wrapText="1"/>
    </xf>
    <xf numFmtId="0" fontId="1" fillId="0" borderId="17" xfId="0" applyFont="1" applyFill="1" applyBorder="1" applyAlignment="1">
      <alignment horizontal="left" vertical="top"/>
    </xf>
    <xf numFmtId="0" fontId="1" fillId="0" borderId="12" xfId="0" applyFont="1" applyFill="1" applyBorder="1" applyAlignment="1">
      <alignment horizontal="lef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45"/>
  <sheetViews>
    <sheetView tabSelected="1" view="pageBreakPreview" zoomScale="60" zoomScaleNormal="65" workbookViewId="0" topLeftCell="A130">
      <selection activeCell="N5" sqref="N5:N10"/>
    </sheetView>
  </sheetViews>
  <sheetFormatPr defaultColWidth="8.8515625" defaultRowHeight="12.75"/>
  <cols>
    <col min="1" max="1" width="4.00390625" style="2" customWidth="1"/>
    <col min="2" max="2" width="20.7109375" style="3" customWidth="1"/>
    <col min="3" max="3" width="16.28125" style="2" customWidth="1"/>
    <col min="4" max="4" width="16.57421875" style="2" customWidth="1"/>
    <col min="5" max="5" width="17.28125" style="3" customWidth="1"/>
    <col min="6" max="6" width="17.7109375" style="4" customWidth="1"/>
    <col min="7" max="7" width="16.28125" style="4" customWidth="1"/>
    <col min="8" max="8" width="14.8515625" style="4" customWidth="1"/>
    <col min="9" max="9" width="13.28125" style="4" customWidth="1"/>
    <col min="10" max="10" width="11.7109375" style="4" customWidth="1"/>
    <col min="11" max="12" width="10.421875" style="4" customWidth="1"/>
    <col min="13" max="13" width="71.28125" style="3" customWidth="1"/>
    <col min="14" max="14" width="76.8515625" style="3" customWidth="1"/>
    <col min="15" max="15" width="10.00390625" style="9" customWidth="1"/>
    <col min="16" max="16" width="8.28125" style="9" customWidth="1"/>
    <col min="17" max="18" width="8.8515625" style="9" customWidth="1"/>
    <col min="19" max="19" width="8.8515625" style="10" customWidth="1"/>
    <col min="20" max="20" width="14.28125" style="9" customWidth="1"/>
    <col min="21" max="21" width="12.00390625" style="9" customWidth="1"/>
    <col min="22" max="22" width="13.8515625" style="9" customWidth="1"/>
    <col min="23" max="16384" width="8.8515625" style="9" customWidth="1"/>
  </cols>
  <sheetData>
    <row r="1" spans="1:14" ht="57.75" customHeight="1">
      <c r="A1" s="59" t="s">
        <v>66</v>
      </c>
      <c r="B1" s="60"/>
      <c r="C1" s="60"/>
      <c r="D1" s="60"/>
      <c r="E1" s="60"/>
      <c r="F1" s="60"/>
      <c r="G1" s="60"/>
      <c r="H1" s="60"/>
      <c r="I1" s="60"/>
      <c r="J1" s="60"/>
      <c r="K1" s="60"/>
      <c r="L1" s="60"/>
      <c r="M1" s="60"/>
      <c r="N1" s="60"/>
    </row>
    <row r="2" ht="28.5" customHeight="1">
      <c r="N2" s="4" t="s">
        <v>23</v>
      </c>
    </row>
    <row r="3" spans="1:19" ht="60" customHeight="1">
      <c r="A3" s="33" t="s">
        <v>4</v>
      </c>
      <c r="B3" s="33" t="s">
        <v>5</v>
      </c>
      <c r="C3" s="33" t="s">
        <v>55</v>
      </c>
      <c r="D3" s="33" t="s">
        <v>6</v>
      </c>
      <c r="E3" s="33" t="s">
        <v>7</v>
      </c>
      <c r="F3" s="33" t="s">
        <v>62</v>
      </c>
      <c r="G3" s="38"/>
      <c r="H3" s="33" t="s">
        <v>17</v>
      </c>
      <c r="I3" s="33" t="s">
        <v>18</v>
      </c>
      <c r="J3" s="38"/>
      <c r="K3" s="38"/>
      <c r="L3" s="38"/>
      <c r="M3" s="33" t="s">
        <v>24</v>
      </c>
      <c r="N3" s="33" t="s">
        <v>22</v>
      </c>
      <c r="O3" s="54" t="s">
        <v>57</v>
      </c>
      <c r="P3" s="56" t="s">
        <v>58</v>
      </c>
      <c r="Q3" s="56" t="s">
        <v>59</v>
      </c>
      <c r="R3" s="56" t="s">
        <v>60</v>
      </c>
      <c r="S3" s="53" t="s">
        <v>61</v>
      </c>
    </row>
    <row r="4" spans="1:25" ht="129.75" customHeight="1">
      <c r="A4" s="33"/>
      <c r="B4" s="33"/>
      <c r="C4" s="33"/>
      <c r="D4" s="33"/>
      <c r="E4" s="33"/>
      <c r="F4" s="5" t="s">
        <v>15</v>
      </c>
      <c r="G4" s="5" t="s">
        <v>2</v>
      </c>
      <c r="H4" s="33"/>
      <c r="I4" s="5" t="s">
        <v>14</v>
      </c>
      <c r="J4" s="5" t="s">
        <v>19</v>
      </c>
      <c r="K4" s="5" t="s">
        <v>20</v>
      </c>
      <c r="L4" s="5" t="s">
        <v>21</v>
      </c>
      <c r="M4" s="33"/>
      <c r="N4" s="33"/>
      <c r="O4" s="55"/>
      <c r="P4" s="57"/>
      <c r="Q4" s="57"/>
      <c r="R4" s="57"/>
      <c r="S4" s="53"/>
      <c r="T4" s="11"/>
      <c r="U4" s="11"/>
      <c r="V4" s="11"/>
      <c r="W4" s="11"/>
      <c r="X4" s="11"/>
      <c r="Y4" s="11"/>
    </row>
    <row r="5" spans="1:25" ht="45" customHeight="1">
      <c r="A5" s="33" t="s">
        <v>56</v>
      </c>
      <c r="B5" s="33"/>
      <c r="C5" s="33"/>
      <c r="D5" s="33"/>
      <c r="E5" s="1" t="s">
        <v>10</v>
      </c>
      <c r="F5" s="6">
        <f>F6+F7+F8+F10</f>
        <v>3406181.7</v>
      </c>
      <c r="G5" s="6">
        <f>G6+G7+G8</f>
        <v>3356347.5</v>
      </c>
      <c r="H5" s="6">
        <f>H6+H7+H8+H10</f>
        <v>3199301.7000000007</v>
      </c>
      <c r="I5" s="6">
        <f>I6+I7+I8+I10</f>
        <v>3132579.2000000007</v>
      </c>
      <c r="J5" s="7">
        <f>I5/F5*100</f>
        <v>91.9674719642819</v>
      </c>
      <c r="K5" s="7">
        <f>(I5-I10)/G5*100</f>
        <v>90.47414786460581</v>
      </c>
      <c r="L5" s="7">
        <f>I5/H5*100</f>
        <v>97.91446677254602</v>
      </c>
      <c r="M5" s="37" t="s">
        <v>152</v>
      </c>
      <c r="N5" s="37" t="s">
        <v>151</v>
      </c>
      <c r="O5" s="12">
        <f>P5+Q5+R5</f>
        <v>176</v>
      </c>
      <c r="P5" s="12">
        <f>P11+P17+P24+P31+P36+P42+P48+P54+P61+P67+P73+P79+P85+P92+P98+P104+P110+P116+P122+P128</f>
        <v>137</v>
      </c>
      <c r="Q5" s="12">
        <f>Q11+Q17+Q24+Q31+Q36+Q42+Q48+Q54+Q61+Q67+Q73+Q79+Q85+Q92+Q98+Q104+Q110+Q116+Q122+Q128</f>
        <v>30</v>
      </c>
      <c r="R5" s="12">
        <f>R11+R17+R24+R31+R36+R42+R48+R54+R61+R67+R73+R79+R85+R92+R98+R104+R110+R116+R122+R128</f>
        <v>9</v>
      </c>
      <c r="S5" s="12">
        <f>(S11+S17+S24+S31+S36+S42+S48+S54+S61+S67+S73+S79+S85+S92+S98+S104+S110+S116+S122+S128)/20</f>
        <v>100.58952724358974</v>
      </c>
      <c r="T5" s="11"/>
      <c r="U5" s="11"/>
      <c r="V5" s="11"/>
      <c r="W5" s="11"/>
      <c r="X5" s="11"/>
      <c r="Y5" s="11"/>
    </row>
    <row r="6" spans="1:25" ht="38.25" customHeight="1">
      <c r="A6" s="33"/>
      <c r="B6" s="33"/>
      <c r="C6" s="33"/>
      <c r="D6" s="33"/>
      <c r="E6" s="1" t="s">
        <v>11</v>
      </c>
      <c r="F6" s="6">
        <f>F12+F18+F31+F37+F43+F49+F55+F62+F68+F74+F80+F86+F93+F99+F105+F111+F117+F123+F129</f>
        <v>13212</v>
      </c>
      <c r="G6" s="6">
        <f>G12+G18+G31+G37+G43+G49+G55+G62+G68+G74+G80+G86+G93+G99+G105+G111+G117+G123+G129</f>
        <v>13055.1</v>
      </c>
      <c r="H6" s="6">
        <f>H12+H18+H31+H37+H43+H49+H55+H62+H68+H74+H80+H86+H93+H99+H105+H111+H117+H123+H129</f>
        <v>12975.300000000001</v>
      </c>
      <c r="I6" s="6">
        <f>I12+I18+I31+I37+I43+I49+I55+I62+I68+I74+I80+I86+I93+I99+I105+I111+I117+I123+I129</f>
        <v>12975.300000000001</v>
      </c>
      <c r="J6" s="7">
        <f>I6/F6*100</f>
        <v>98.20844686648502</v>
      </c>
      <c r="K6" s="7">
        <f>I6/G6*100</f>
        <v>99.38874462853599</v>
      </c>
      <c r="L6" s="7">
        <f aca="true" t="shared" si="0" ref="L6:L11">I6/H6*100</f>
        <v>100</v>
      </c>
      <c r="M6" s="37"/>
      <c r="N6" s="37"/>
      <c r="O6" s="11"/>
      <c r="P6" s="11"/>
      <c r="Q6" s="11"/>
      <c r="R6" s="11"/>
      <c r="S6" s="12"/>
      <c r="T6" s="11"/>
      <c r="U6" s="11"/>
      <c r="V6" s="11"/>
      <c r="W6" s="11"/>
      <c r="X6" s="11"/>
      <c r="Y6" s="11"/>
    </row>
    <row r="7" spans="1:25" ht="48" customHeight="1">
      <c r="A7" s="33"/>
      <c r="B7" s="33"/>
      <c r="C7" s="33"/>
      <c r="D7" s="33"/>
      <c r="E7" s="1" t="s">
        <v>1</v>
      </c>
      <c r="F7" s="6">
        <f>F13+F19+F32+F38+F44+F50+F57+F63+F69+F75+F81+F87+F94+F100+F106+F112+F118+F124+F130</f>
        <v>1766783.8000000003</v>
      </c>
      <c r="G7" s="6">
        <f>G13+G19+G32+G38+G44+G50+G57+G63+G69+G75+G81+G87+G94+G100+G106+G112+G118+G124+G130</f>
        <v>1761630.0000000002</v>
      </c>
      <c r="H7" s="6">
        <f>H13+H19+H32+H38+H44+H50+H57+H63+H69+H75+H81+H87+H94+H100+H106+H112+H118+H124+H130</f>
        <v>1743770.7000000002</v>
      </c>
      <c r="I7" s="6">
        <f>I13+I19+I32+I38+I44+I50+I57+I63+I69+I75+I81+I87+I94+I100+I106+I112+I118+I124+I130</f>
        <v>1677048.2000000002</v>
      </c>
      <c r="J7" s="7">
        <f>I7/F7*100</f>
        <v>94.9209631648196</v>
      </c>
      <c r="K7" s="7">
        <f>I7/G7*100</f>
        <v>95.19866260224904</v>
      </c>
      <c r="L7" s="7">
        <f t="shared" si="0"/>
        <v>96.17366549397808</v>
      </c>
      <c r="M7" s="37"/>
      <c r="N7" s="37"/>
      <c r="O7" s="11"/>
      <c r="P7" s="11"/>
      <c r="Q7" s="11"/>
      <c r="R7" s="11"/>
      <c r="S7" s="12"/>
      <c r="T7" s="11"/>
      <c r="U7" s="11"/>
      <c r="V7" s="12"/>
      <c r="W7" s="11"/>
      <c r="X7" s="11"/>
      <c r="Y7" s="11"/>
    </row>
    <row r="8" spans="1:25" ht="39.75" customHeight="1">
      <c r="A8" s="33"/>
      <c r="B8" s="33"/>
      <c r="C8" s="33"/>
      <c r="D8" s="33"/>
      <c r="E8" s="1" t="s">
        <v>12</v>
      </c>
      <c r="F8" s="6">
        <f>F14+F20+F27+F33+F39+F45+F51+F58+F64+F70+F82+F76+F88+F95+F101+F107+F113+F119+F125+F131</f>
        <v>1493765.2999999998</v>
      </c>
      <c r="G8" s="6">
        <f>G14+G20+G27+G33+G39+G45+G51+G58+G64+G70+G82+G76+G88+G95+G101+G107+G113+G119+G125+G131</f>
        <v>1581662.4</v>
      </c>
      <c r="H8" s="6">
        <f>H14+H20+H27+H33+H39+H45+H51+H58+H64+H70+H82+H76+H88+H95+H101+H107+H113+H119+H125+H131</f>
        <v>1346603.3000000003</v>
      </c>
      <c r="I8" s="6">
        <f>I14+I20+I27+I33+I39+I45+I51+I58+I64+I70+I82+I76+I88+I95+I101+I107+I113+I119+I125+I131</f>
        <v>1346603.3000000003</v>
      </c>
      <c r="J8" s="7">
        <f>I8/F8*100</f>
        <v>90.14825153590061</v>
      </c>
      <c r="K8" s="7">
        <f>I8/G8*100</f>
        <v>85.13847835037366</v>
      </c>
      <c r="L8" s="7">
        <f t="shared" si="0"/>
        <v>100</v>
      </c>
      <c r="M8" s="37"/>
      <c r="N8" s="37"/>
      <c r="O8" s="11"/>
      <c r="P8" s="11"/>
      <c r="Q8" s="11"/>
      <c r="R8" s="11"/>
      <c r="S8" s="12"/>
      <c r="T8" s="11"/>
      <c r="U8" s="11"/>
      <c r="V8" s="11"/>
      <c r="W8" s="11"/>
      <c r="X8" s="11"/>
      <c r="Y8" s="11"/>
    </row>
    <row r="9" spans="1:25" ht="72" customHeight="1">
      <c r="A9" s="33"/>
      <c r="B9" s="33"/>
      <c r="C9" s="33"/>
      <c r="D9" s="33"/>
      <c r="E9" s="1" t="s">
        <v>16</v>
      </c>
      <c r="F9" s="6" t="s">
        <v>0</v>
      </c>
      <c r="G9" s="6">
        <f>G34+G40+G15</f>
        <v>89447.19999999998</v>
      </c>
      <c r="H9" s="6">
        <f>I9</f>
        <v>11415</v>
      </c>
      <c r="I9" s="6">
        <f>I34+I40+I15</f>
        <v>11415</v>
      </c>
      <c r="J9" s="7" t="s">
        <v>0</v>
      </c>
      <c r="K9" s="7" t="s">
        <v>0</v>
      </c>
      <c r="L9" s="7">
        <f>I9/H9*100</f>
        <v>100</v>
      </c>
      <c r="M9" s="37"/>
      <c r="N9" s="37"/>
      <c r="O9" s="11"/>
      <c r="P9" s="11"/>
      <c r="Q9" s="11"/>
      <c r="R9" s="11"/>
      <c r="S9" s="12"/>
      <c r="T9" s="11"/>
      <c r="U9" s="11"/>
      <c r="V9" s="11"/>
      <c r="W9" s="11"/>
      <c r="X9" s="11"/>
      <c r="Y9" s="11"/>
    </row>
    <row r="10" spans="1:25" ht="35.25" customHeight="1">
      <c r="A10" s="33"/>
      <c r="B10" s="33"/>
      <c r="C10" s="33"/>
      <c r="D10" s="33"/>
      <c r="E10" s="1" t="s">
        <v>13</v>
      </c>
      <c r="F10" s="6">
        <f>F16+F23+F35+F41+F66</f>
        <v>132420.59999999998</v>
      </c>
      <c r="G10" s="6" t="s">
        <v>0</v>
      </c>
      <c r="H10" s="6">
        <f>H16+H23+H35+H41+H66</f>
        <v>95952.40000000001</v>
      </c>
      <c r="I10" s="6">
        <f>I16+I23+I35+I41+I66</f>
        <v>95952.40000000001</v>
      </c>
      <c r="J10" s="7">
        <f>I10/F10*100</f>
        <v>72.4603271696398</v>
      </c>
      <c r="K10" s="7" t="s">
        <v>0</v>
      </c>
      <c r="L10" s="7">
        <f t="shared" si="0"/>
        <v>100</v>
      </c>
      <c r="M10" s="37"/>
      <c r="N10" s="37"/>
      <c r="O10" s="11"/>
      <c r="P10" s="11"/>
      <c r="Q10" s="11"/>
      <c r="R10" s="11"/>
      <c r="S10" s="12"/>
      <c r="T10" s="11"/>
      <c r="U10" s="11"/>
      <c r="V10" s="11"/>
      <c r="W10" s="11"/>
      <c r="X10" s="11"/>
      <c r="Y10" s="11"/>
    </row>
    <row r="11" spans="1:26" ht="166.5" customHeight="1">
      <c r="A11" s="50">
        <v>1</v>
      </c>
      <c r="B11" s="34" t="s">
        <v>8</v>
      </c>
      <c r="C11" s="34" t="s">
        <v>67</v>
      </c>
      <c r="D11" s="34" t="s">
        <v>9</v>
      </c>
      <c r="E11" s="1" t="s">
        <v>10</v>
      </c>
      <c r="F11" s="7">
        <f>F12+F13+F14+F16</f>
        <v>1496145.4999999998</v>
      </c>
      <c r="G11" s="7">
        <f>G12+G13+G14+G16</f>
        <v>1419831.4</v>
      </c>
      <c r="H11" s="7">
        <f>H12+H13+H14+H16</f>
        <v>1457219.5</v>
      </c>
      <c r="I11" s="7">
        <f>I12+I13+I14+I16</f>
        <v>1395200.0999999999</v>
      </c>
      <c r="J11" s="7">
        <f>I11/F11*100</f>
        <v>93.25296904612553</v>
      </c>
      <c r="K11" s="7">
        <f>I11/G11*100</f>
        <v>98.26519543095046</v>
      </c>
      <c r="L11" s="7">
        <f t="shared" si="0"/>
        <v>95.74399052441996</v>
      </c>
      <c r="M11" s="27" t="s">
        <v>104</v>
      </c>
      <c r="N11" s="27" t="s">
        <v>108</v>
      </c>
      <c r="O11" s="13">
        <f>P11+Q11+R11</f>
        <v>18</v>
      </c>
      <c r="P11" s="13">
        <v>12</v>
      </c>
      <c r="Q11" s="13">
        <v>4</v>
      </c>
      <c r="R11" s="13">
        <v>2</v>
      </c>
      <c r="S11" s="14">
        <f>(100+112.5+86+101+98+110.8+121.8+180+115+100+94.8+118+96+100+101+0+100+18)/18</f>
        <v>97.38333333333333</v>
      </c>
      <c r="T11" s="13"/>
      <c r="U11" s="13"/>
      <c r="V11" s="13"/>
      <c r="W11" s="13"/>
      <c r="X11" s="13"/>
      <c r="Y11" s="13"/>
      <c r="Z11" s="13"/>
    </row>
    <row r="12" spans="1:26" ht="167.25" customHeight="1">
      <c r="A12" s="51"/>
      <c r="B12" s="35"/>
      <c r="C12" s="35"/>
      <c r="D12" s="35"/>
      <c r="E12" s="1" t="s">
        <v>11</v>
      </c>
      <c r="F12" s="7"/>
      <c r="G12" s="7"/>
      <c r="H12" s="7"/>
      <c r="I12" s="7"/>
      <c r="J12" s="7"/>
      <c r="K12" s="7"/>
      <c r="L12" s="7"/>
      <c r="M12" s="35" t="s">
        <v>105</v>
      </c>
      <c r="N12" s="19" t="s">
        <v>111</v>
      </c>
      <c r="O12" s="13"/>
      <c r="P12" s="13"/>
      <c r="Q12" s="13"/>
      <c r="R12" s="13"/>
      <c r="S12" s="14"/>
      <c r="T12" s="13"/>
      <c r="U12" s="13"/>
      <c r="V12" s="13"/>
      <c r="W12" s="13"/>
      <c r="X12" s="13"/>
      <c r="Y12" s="13"/>
      <c r="Z12" s="13"/>
    </row>
    <row r="13" spans="1:26" ht="117" customHeight="1">
      <c r="A13" s="51"/>
      <c r="B13" s="35"/>
      <c r="C13" s="35"/>
      <c r="D13" s="35"/>
      <c r="E13" s="1" t="s">
        <v>1</v>
      </c>
      <c r="F13" s="7">
        <v>1050529.4</v>
      </c>
      <c r="G13" s="7">
        <v>1050529.4</v>
      </c>
      <c r="H13" s="7">
        <v>1047927.1</v>
      </c>
      <c r="I13" s="7">
        <v>985907.7</v>
      </c>
      <c r="J13" s="7">
        <f>I13/F13*100</f>
        <v>93.84865383110649</v>
      </c>
      <c r="K13" s="7">
        <f>I13/G13*100</f>
        <v>93.84865383110649</v>
      </c>
      <c r="L13" s="7">
        <f>I13/H13*100</f>
        <v>94.08170663779951</v>
      </c>
      <c r="M13" s="35"/>
      <c r="N13" s="19" t="s">
        <v>112</v>
      </c>
      <c r="O13" s="13"/>
      <c r="P13" s="13"/>
      <c r="Q13" s="13"/>
      <c r="R13" s="13"/>
      <c r="S13" s="14"/>
      <c r="T13" s="13"/>
      <c r="U13" s="13"/>
      <c r="V13" s="13"/>
      <c r="W13" s="13"/>
      <c r="X13" s="13"/>
      <c r="Y13" s="13"/>
      <c r="Z13" s="13"/>
    </row>
    <row r="14" spans="1:26" ht="313.5" customHeight="1">
      <c r="A14" s="52"/>
      <c r="B14" s="36"/>
      <c r="C14" s="36"/>
      <c r="D14" s="36"/>
      <c r="E14" s="1" t="s">
        <v>12</v>
      </c>
      <c r="F14" s="7">
        <v>367981.7</v>
      </c>
      <c r="G14" s="7">
        <v>369302</v>
      </c>
      <c r="H14" s="7">
        <f>I14</f>
        <v>361601.6</v>
      </c>
      <c r="I14" s="7">
        <v>361601.6</v>
      </c>
      <c r="J14" s="7">
        <f>I14/F14*100</f>
        <v>98.26619095460453</v>
      </c>
      <c r="K14" s="7">
        <f>I14/G14*100</f>
        <v>97.91487725492956</v>
      </c>
      <c r="L14" s="7">
        <f>I14/H14*100</f>
        <v>100</v>
      </c>
      <c r="M14" s="28" t="s">
        <v>106</v>
      </c>
      <c r="N14" s="18" t="s">
        <v>109</v>
      </c>
      <c r="O14" s="13"/>
      <c r="P14" s="13"/>
      <c r="Q14" s="13"/>
      <c r="R14" s="13"/>
      <c r="S14" s="14"/>
      <c r="T14" s="13"/>
      <c r="U14" s="13"/>
      <c r="V14" s="13"/>
      <c r="W14" s="13"/>
      <c r="X14" s="13"/>
      <c r="Y14" s="13"/>
      <c r="Z14" s="13"/>
    </row>
    <row r="15" spans="1:26" ht="203.25" customHeight="1">
      <c r="A15" s="51"/>
      <c r="B15" s="42"/>
      <c r="C15" s="42"/>
      <c r="D15" s="42"/>
      <c r="E15" s="1" t="s">
        <v>16</v>
      </c>
      <c r="F15" s="7"/>
      <c r="G15" s="7">
        <v>1612.4</v>
      </c>
      <c r="H15" s="7">
        <f>I15</f>
        <v>698.1</v>
      </c>
      <c r="I15" s="7">
        <v>698.1</v>
      </c>
      <c r="J15" s="7"/>
      <c r="K15" s="7" t="s">
        <v>0</v>
      </c>
      <c r="L15" s="7">
        <f>I15/H15*100</f>
        <v>100</v>
      </c>
      <c r="M15" s="18" t="s">
        <v>107</v>
      </c>
      <c r="N15" s="26" t="s">
        <v>113</v>
      </c>
      <c r="O15" s="13"/>
      <c r="P15" s="13"/>
      <c r="Q15" s="13"/>
      <c r="R15" s="13"/>
      <c r="S15" s="14"/>
      <c r="T15" s="13"/>
      <c r="U15" s="13"/>
      <c r="V15" s="13"/>
      <c r="W15" s="13"/>
      <c r="X15" s="13"/>
      <c r="Y15" s="13"/>
      <c r="Z15" s="13"/>
    </row>
    <row r="16" spans="1:26" ht="294" customHeight="1">
      <c r="A16" s="52"/>
      <c r="B16" s="43"/>
      <c r="C16" s="43"/>
      <c r="D16" s="43"/>
      <c r="E16" s="1" t="s">
        <v>13</v>
      </c>
      <c r="F16" s="7">
        <v>77634.4</v>
      </c>
      <c r="G16" s="7"/>
      <c r="H16" s="7">
        <f>I16</f>
        <v>47690.8</v>
      </c>
      <c r="I16" s="7">
        <v>47690.8</v>
      </c>
      <c r="J16" s="7">
        <f>I16/F16*100</f>
        <v>61.42998464598168</v>
      </c>
      <c r="K16" s="7" t="s">
        <v>0</v>
      </c>
      <c r="L16" s="7">
        <f>I16/H16*100</f>
        <v>100</v>
      </c>
      <c r="M16" s="18" t="s">
        <v>114</v>
      </c>
      <c r="N16" s="18" t="s">
        <v>115</v>
      </c>
      <c r="O16" s="13"/>
      <c r="P16" s="13"/>
      <c r="Q16" s="13"/>
      <c r="R16" s="13"/>
      <c r="S16" s="14"/>
      <c r="T16" s="13"/>
      <c r="U16" s="13"/>
      <c r="V16" s="13"/>
      <c r="W16" s="13"/>
      <c r="X16" s="13"/>
      <c r="Y16" s="13"/>
      <c r="Z16" s="13"/>
    </row>
    <row r="17" spans="1:26" ht="121.5" customHeight="1">
      <c r="A17" s="38">
        <v>2</v>
      </c>
      <c r="B17" s="37" t="s">
        <v>26</v>
      </c>
      <c r="C17" s="33" t="s">
        <v>68</v>
      </c>
      <c r="D17" s="33" t="s">
        <v>25</v>
      </c>
      <c r="E17" s="1" t="s">
        <v>10</v>
      </c>
      <c r="F17" s="7">
        <f>F18+F19+F20+F23</f>
        <v>83889.9</v>
      </c>
      <c r="G17" s="7">
        <f>G18+G19+G20+G23</f>
        <v>82707.59999999999</v>
      </c>
      <c r="H17" s="7">
        <f>H18+H19+H20+H23</f>
        <v>83765.70000000001</v>
      </c>
      <c r="I17" s="7">
        <f>I18+I19+I20+I23</f>
        <v>79062.6</v>
      </c>
      <c r="J17" s="7">
        <f>I17/F17*100</f>
        <v>94.24567200580762</v>
      </c>
      <c r="K17" s="7">
        <f>(I19+I20)/G17*100</f>
        <v>94.16341424488198</v>
      </c>
      <c r="L17" s="7">
        <f>I17/H17*100</f>
        <v>94.38541073494282</v>
      </c>
      <c r="M17" s="34" t="s">
        <v>116</v>
      </c>
      <c r="N17" s="37" t="s">
        <v>117</v>
      </c>
      <c r="O17" s="13">
        <f>R17+Q17+P17</f>
        <v>12</v>
      </c>
      <c r="P17" s="13">
        <v>7</v>
      </c>
      <c r="Q17" s="13">
        <v>5</v>
      </c>
      <c r="R17" s="13">
        <v>0</v>
      </c>
      <c r="S17" s="14">
        <f>(108.6+100.7+95.9+100+95.7+100+100+83.3+100+97+129.7+88.9)/12</f>
        <v>99.98333333333335</v>
      </c>
      <c r="T17" s="13"/>
      <c r="U17" s="13"/>
      <c r="V17" s="13"/>
      <c r="W17" s="13"/>
      <c r="X17" s="13"/>
      <c r="Y17" s="13"/>
      <c r="Z17" s="13"/>
    </row>
    <row r="18" spans="1:26" ht="84.75" customHeight="1">
      <c r="A18" s="38"/>
      <c r="B18" s="37"/>
      <c r="C18" s="33"/>
      <c r="D18" s="33"/>
      <c r="E18" s="1" t="s">
        <v>11</v>
      </c>
      <c r="F18" s="7"/>
      <c r="G18" s="7"/>
      <c r="H18" s="7"/>
      <c r="I18" s="7"/>
      <c r="J18" s="7"/>
      <c r="K18" s="7"/>
      <c r="L18" s="7"/>
      <c r="M18" s="35"/>
      <c r="N18" s="44"/>
      <c r="O18" s="13"/>
      <c r="P18" s="13"/>
      <c r="Q18" s="13"/>
      <c r="R18" s="13"/>
      <c r="S18" s="14"/>
      <c r="T18" s="13"/>
      <c r="U18" s="13"/>
      <c r="V18" s="13"/>
      <c r="W18" s="13"/>
      <c r="X18" s="13"/>
      <c r="Y18" s="13"/>
      <c r="Z18" s="13"/>
    </row>
    <row r="19" spans="1:26" ht="285.75" customHeight="1">
      <c r="A19" s="38"/>
      <c r="B19" s="37"/>
      <c r="C19" s="33"/>
      <c r="D19" s="33"/>
      <c r="E19" s="1" t="s">
        <v>1</v>
      </c>
      <c r="F19" s="7">
        <v>71903.7</v>
      </c>
      <c r="G19" s="7">
        <v>71903.7</v>
      </c>
      <c r="H19" s="7">
        <v>71903.6</v>
      </c>
      <c r="I19" s="7">
        <v>67200.5</v>
      </c>
      <c r="J19" s="7">
        <f>I19/F19*100</f>
        <v>93.45902922937206</v>
      </c>
      <c r="K19" s="7">
        <f>I19/G19*100</f>
        <v>93.45902922937206</v>
      </c>
      <c r="L19" s="7">
        <f>I19/H19*100</f>
        <v>93.45915920760574</v>
      </c>
      <c r="M19" s="35"/>
      <c r="N19" s="44"/>
      <c r="O19" s="13"/>
      <c r="P19" s="13"/>
      <c r="Q19" s="13"/>
      <c r="R19" s="13"/>
      <c r="S19" s="14"/>
      <c r="T19" s="13"/>
      <c r="U19" s="13"/>
      <c r="V19" s="13"/>
      <c r="W19" s="13"/>
      <c r="X19" s="13"/>
      <c r="Y19" s="13"/>
      <c r="Z19" s="13"/>
    </row>
    <row r="20" spans="1:26" ht="156.75" customHeight="1">
      <c r="A20" s="38"/>
      <c r="B20" s="37"/>
      <c r="C20" s="33"/>
      <c r="D20" s="33"/>
      <c r="E20" s="1" t="s">
        <v>12</v>
      </c>
      <c r="F20" s="7">
        <v>10803.8</v>
      </c>
      <c r="G20" s="7">
        <v>10803.9</v>
      </c>
      <c r="H20" s="7">
        <f>I20</f>
        <v>10679.8</v>
      </c>
      <c r="I20" s="7">
        <v>10679.8</v>
      </c>
      <c r="J20" s="7">
        <f>I20/F20*100</f>
        <v>98.85225568781355</v>
      </c>
      <c r="K20" s="7">
        <f>I20/G20*100</f>
        <v>98.85134071955497</v>
      </c>
      <c r="L20" s="7">
        <f>I20/H20*100</f>
        <v>100</v>
      </c>
      <c r="M20" s="35"/>
      <c r="N20" s="44"/>
      <c r="O20" s="13"/>
      <c r="P20" s="13"/>
      <c r="Q20" s="13"/>
      <c r="R20" s="13"/>
      <c r="S20" s="14"/>
      <c r="T20" s="13"/>
      <c r="U20" s="13"/>
      <c r="V20" s="13"/>
      <c r="W20" s="13"/>
      <c r="X20" s="13"/>
      <c r="Y20" s="13"/>
      <c r="Z20" s="13"/>
    </row>
    <row r="21" spans="1:26" ht="124.5" customHeight="1">
      <c r="A21" s="38"/>
      <c r="B21" s="37"/>
      <c r="C21" s="33"/>
      <c r="D21" s="33"/>
      <c r="E21" s="1"/>
      <c r="F21" s="7"/>
      <c r="G21" s="7"/>
      <c r="H21" s="7"/>
      <c r="I21" s="7"/>
      <c r="J21" s="7"/>
      <c r="K21" s="7"/>
      <c r="L21" s="7"/>
      <c r="M21" s="25" t="s">
        <v>118</v>
      </c>
      <c r="N21" s="44"/>
      <c r="O21" s="13"/>
      <c r="P21" s="13"/>
      <c r="Q21" s="13"/>
      <c r="R21" s="13"/>
      <c r="S21" s="14"/>
      <c r="T21" s="13"/>
      <c r="U21" s="13"/>
      <c r="V21" s="13"/>
      <c r="W21" s="13"/>
      <c r="X21" s="13"/>
      <c r="Y21" s="13"/>
      <c r="Z21" s="13"/>
    </row>
    <row r="22" spans="1:26" ht="72" customHeight="1">
      <c r="A22" s="38"/>
      <c r="B22" s="37"/>
      <c r="C22" s="33"/>
      <c r="D22" s="33"/>
      <c r="E22" s="1" t="s">
        <v>16</v>
      </c>
      <c r="F22" s="7" t="s">
        <v>0</v>
      </c>
      <c r="G22" s="7" t="s">
        <v>0</v>
      </c>
      <c r="H22" s="7" t="s">
        <v>0</v>
      </c>
      <c r="I22" s="7" t="s">
        <v>0</v>
      </c>
      <c r="J22" s="7" t="s">
        <v>0</v>
      </c>
      <c r="K22" s="7" t="s">
        <v>0</v>
      </c>
      <c r="L22" s="7" t="s">
        <v>0</v>
      </c>
      <c r="M22" s="35" t="s">
        <v>119</v>
      </c>
      <c r="N22" s="44"/>
      <c r="O22" s="13"/>
      <c r="P22" s="13"/>
      <c r="Q22" s="13"/>
      <c r="R22" s="13"/>
      <c r="S22" s="14"/>
      <c r="T22" s="13"/>
      <c r="U22" s="13"/>
      <c r="V22" s="13"/>
      <c r="W22" s="13"/>
      <c r="X22" s="13"/>
      <c r="Y22" s="13"/>
      <c r="Z22" s="13"/>
    </row>
    <row r="23" spans="1:26" ht="42" customHeight="1">
      <c r="A23" s="38"/>
      <c r="B23" s="37"/>
      <c r="C23" s="33"/>
      <c r="D23" s="33"/>
      <c r="E23" s="1" t="s">
        <v>13</v>
      </c>
      <c r="F23" s="7">
        <v>1182.4</v>
      </c>
      <c r="G23" s="7">
        <v>0</v>
      </c>
      <c r="H23" s="7">
        <f>I23</f>
        <v>1182.3</v>
      </c>
      <c r="I23" s="7">
        <v>1182.3</v>
      </c>
      <c r="J23" s="7">
        <f>I23/F23*100</f>
        <v>99.99154262516913</v>
      </c>
      <c r="K23" s="7" t="s">
        <v>0</v>
      </c>
      <c r="L23" s="7" t="s">
        <v>0</v>
      </c>
      <c r="M23" s="58"/>
      <c r="N23" s="44"/>
      <c r="O23" s="13"/>
      <c r="P23" s="13"/>
      <c r="Q23" s="13"/>
      <c r="R23" s="13"/>
      <c r="S23" s="14"/>
      <c r="T23" s="13"/>
      <c r="U23" s="13"/>
      <c r="V23" s="13"/>
      <c r="W23" s="13"/>
      <c r="X23" s="13"/>
      <c r="Y23" s="13"/>
      <c r="Z23" s="13"/>
    </row>
    <row r="24" spans="1:26" ht="39" customHeight="1">
      <c r="A24" s="38">
        <v>3</v>
      </c>
      <c r="B24" s="37" t="s">
        <v>27</v>
      </c>
      <c r="C24" s="33" t="s">
        <v>69</v>
      </c>
      <c r="D24" s="33" t="s">
        <v>25</v>
      </c>
      <c r="E24" s="1" t="s">
        <v>10</v>
      </c>
      <c r="F24" s="7">
        <f>F25+F26+F27+F28+F29</f>
        <v>245.5</v>
      </c>
      <c r="G24" s="7">
        <f>G25+G26+G27+G28+G29</f>
        <v>245.4</v>
      </c>
      <c r="H24" s="7">
        <f>H27</f>
        <v>245.4</v>
      </c>
      <c r="I24" s="7">
        <f>I27</f>
        <v>245.4</v>
      </c>
      <c r="J24" s="7">
        <f>I24/F24*100</f>
        <v>99.95926680244399</v>
      </c>
      <c r="K24" s="7">
        <f>I24/G24*100</f>
        <v>100</v>
      </c>
      <c r="L24" s="7">
        <f>I24/H24*100</f>
        <v>100</v>
      </c>
      <c r="M24" s="37" t="s">
        <v>103</v>
      </c>
      <c r="N24" s="37" t="s">
        <v>93</v>
      </c>
      <c r="O24" s="13">
        <f>P24+Q24+R24</f>
        <v>4</v>
      </c>
      <c r="P24" s="13">
        <v>3</v>
      </c>
      <c r="Q24" s="13">
        <v>1</v>
      </c>
      <c r="R24" s="13">
        <v>0</v>
      </c>
      <c r="S24" s="14">
        <f>(99.6+100+100+150)/4</f>
        <v>112.4</v>
      </c>
      <c r="T24" s="13"/>
      <c r="U24" s="13"/>
      <c r="V24" s="13"/>
      <c r="W24" s="13"/>
      <c r="X24" s="13"/>
      <c r="Y24" s="13"/>
      <c r="Z24" s="13"/>
    </row>
    <row r="25" spans="1:26" ht="31.5">
      <c r="A25" s="38"/>
      <c r="B25" s="37"/>
      <c r="C25" s="33"/>
      <c r="D25" s="33"/>
      <c r="E25" s="1" t="s">
        <v>11</v>
      </c>
      <c r="F25" s="7"/>
      <c r="G25" s="7"/>
      <c r="H25" s="7" t="s">
        <v>0</v>
      </c>
      <c r="I25" s="7" t="s">
        <v>0</v>
      </c>
      <c r="J25" s="7" t="s">
        <v>0</v>
      </c>
      <c r="K25" s="7" t="s">
        <v>0</v>
      </c>
      <c r="L25" s="7"/>
      <c r="M25" s="44"/>
      <c r="N25" s="44"/>
      <c r="O25" s="13"/>
      <c r="P25" s="13"/>
      <c r="Q25" s="13"/>
      <c r="R25" s="13"/>
      <c r="S25" s="14"/>
      <c r="T25" s="13"/>
      <c r="U25" s="13"/>
      <c r="V25" s="13"/>
      <c r="W25" s="13"/>
      <c r="X25" s="13"/>
      <c r="Y25" s="13"/>
      <c r="Z25" s="13"/>
    </row>
    <row r="26" spans="1:26" ht="128.25" customHeight="1">
      <c r="A26" s="38"/>
      <c r="B26" s="37"/>
      <c r="C26" s="33"/>
      <c r="D26" s="33"/>
      <c r="E26" s="1" t="s">
        <v>1</v>
      </c>
      <c r="F26" s="7"/>
      <c r="G26" s="7"/>
      <c r="H26" s="7" t="s">
        <v>0</v>
      </c>
      <c r="I26" s="7" t="s">
        <v>0</v>
      </c>
      <c r="J26" s="7" t="s">
        <v>0</v>
      </c>
      <c r="K26" s="7" t="s">
        <v>0</v>
      </c>
      <c r="L26" s="7" t="s">
        <v>0</v>
      </c>
      <c r="M26" s="44"/>
      <c r="N26" s="44"/>
      <c r="O26" s="13"/>
      <c r="P26" s="13"/>
      <c r="Q26" s="13"/>
      <c r="R26" s="13"/>
      <c r="S26" s="14"/>
      <c r="T26" s="13"/>
      <c r="U26" s="13"/>
      <c r="V26" s="13"/>
      <c r="W26" s="13"/>
      <c r="X26" s="13"/>
      <c r="Y26" s="13"/>
      <c r="Z26" s="13"/>
    </row>
    <row r="27" spans="1:26" ht="165" customHeight="1">
      <c r="A27" s="38"/>
      <c r="B27" s="37"/>
      <c r="C27" s="33"/>
      <c r="D27" s="33"/>
      <c r="E27" s="1" t="s">
        <v>12</v>
      </c>
      <c r="F27" s="7">
        <v>245.5</v>
      </c>
      <c r="G27" s="7">
        <v>245.4</v>
      </c>
      <c r="H27" s="7">
        <f>I27</f>
        <v>245.4</v>
      </c>
      <c r="I27" s="7">
        <v>245.4</v>
      </c>
      <c r="J27" s="7">
        <f>I27/F27*100</f>
        <v>99.95926680244399</v>
      </c>
      <c r="K27" s="7">
        <f>I27/G27*100</f>
        <v>100</v>
      </c>
      <c r="L27" s="7">
        <f>I27/H27*100</f>
        <v>100</v>
      </c>
      <c r="M27" s="44"/>
      <c r="N27" s="44"/>
      <c r="O27" s="13"/>
      <c r="P27" s="13"/>
      <c r="Q27" s="13"/>
      <c r="R27" s="13"/>
      <c r="S27" s="14"/>
      <c r="T27" s="13"/>
      <c r="U27" s="13"/>
      <c r="V27" s="13"/>
      <c r="W27" s="13"/>
      <c r="X27" s="13"/>
      <c r="Y27" s="13"/>
      <c r="Z27" s="13"/>
    </row>
    <row r="28" spans="1:26" ht="111" customHeight="1">
      <c r="A28" s="38"/>
      <c r="B28" s="37"/>
      <c r="C28" s="33"/>
      <c r="D28" s="33"/>
      <c r="E28" s="1" t="s">
        <v>16</v>
      </c>
      <c r="F28" s="7"/>
      <c r="G28" s="7"/>
      <c r="H28" s="7" t="s">
        <v>0</v>
      </c>
      <c r="I28" s="7" t="s">
        <v>0</v>
      </c>
      <c r="J28" s="7" t="s">
        <v>0</v>
      </c>
      <c r="K28" s="7" t="s">
        <v>0</v>
      </c>
      <c r="L28" s="7" t="s">
        <v>0</v>
      </c>
      <c r="M28" s="44"/>
      <c r="N28" s="44"/>
      <c r="O28" s="13"/>
      <c r="P28" s="13"/>
      <c r="Q28" s="13"/>
      <c r="R28" s="13"/>
      <c r="S28" s="14"/>
      <c r="T28" s="13"/>
      <c r="U28" s="13"/>
      <c r="V28" s="13"/>
      <c r="W28" s="13"/>
      <c r="X28" s="13"/>
      <c r="Y28" s="13"/>
      <c r="Z28" s="13"/>
    </row>
    <row r="29" spans="1:26" ht="76.5" customHeight="1">
      <c r="A29" s="38"/>
      <c r="B29" s="37"/>
      <c r="C29" s="33"/>
      <c r="D29" s="33"/>
      <c r="E29" s="1" t="s">
        <v>13</v>
      </c>
      <c r="F29" s="7"/>
      <c r="G29" s="7"/>
      <c r="H29" s="7" t="s">
        <v>0</v>
      </c>
      <c r="I29" s="7" t="s">
        <v>0</v>
      </c>
      <c r="J29" s="7" t="s">
        <v>0</v>
      </c>
      <c r="K29" s="7" t="s">
        <v>0</v>
      </c>
      <c r="L29" s="7" t="s">
        <v>0</v>
      </c>
      <c r="M29" s="44"/>
      <c r="N29" s="44"/>
      <c r="O29" s="13"/>
      <c r="P29" s="13"/>
      <c r="Q29" s="13"/>
      <c r="R29" s="13"/>
      <c r="S29" s="14"/>
      <c r="T29" s="13"/>
      <c r="U29" s="13"/>
      <c r="V29" s="13"/>
      <c r="W29" s="13"/>
      <c r="X29" s="13"/>
      <c r="Y29" s="13"/>
      <c r="Z29" s="13"/>
    </row>
    <row r="30" spans="1:26" ht="102.75" customHeight="1">
      <c r="A30" s="50">
        <v>4</v>
      </c>
      <c r="B30" s="34" t="s">
        <v>29</v>
      </c>
      <c r="C30" s="41" t="s">
        <v>70</v>
      </c>
      <c r="D30" s="41" t="s">
        <v>28</v>
      </c>
      <c r="E30" s="1" t="s">
        <v>10</v>
      </c>
      <c r="F30" s="7">
        <f>F31+F32+F33+F35</f>
        <v>187857.5</v>
      </c>
      <c r="G30" s="7">
        <f>G31+G32+G33+G35</f>
        <v>191473.4</v>
      </c>
      <c r="H30" s="7">
        <f>H31+H32+H33+H35</f>
        <v>183561.4</v>
      </c>
      <c r="I30" s="7">
        <f>I31+I32+I33+I35</f>
        <v>183561.4</v>
      </c>
      <c r="J30" s="7">
        <f>I30/F30*100</f>
        <v>97.71310700930226</v>
      </c>
      <c r="K30" s="7">
        <f>I30/G30*100</f>
        <v>95.86783333873008</v>
      </c>
      <c r="L30" s="7">
        <f>I30/H30*100</f>
        <v>100</v>
      </c>
      <c r="M30" s="34" t="s">
        <v>120</v>
      </c>
      <c r="N30" s="34" t="s">
        <v>121</v>
      </c>
      <c r="O30" s="13"/>
      <c r="P30" s="13"/>
      <c r="Q30" s="13"/>
      <c r="R30" s="13"/>
      <c r="S30" s="14"/>
      <c r="T30" s="13"/>
      <c r="U30" s="13"/>
      <c r="V30" s="13"/>
      <c r="W30" s="13"/>
      <c r="X30" s="13"/>
      <c r="Y30" s="13"/>
      <c r="Z30" s="13"/>
    </row>
    <row r="31" spans="1:26" ht="210" customHeight="1">
      <c r="A31" s="51"/>
      <c r="B31" s="35"/>
      <c r="C31" s="42"/>
      <c r="D31" s="42"/>
      <c r="E31" s="1" t="s">
        <v>11</v>
      </c>
      <c r="F31" s="7">
        <v>11.7</v>
      </c>
      <c r="G31" s="7">
        <v>11.7</v>
      </c>
      <c r="H31" s="7">
        <v>11.7</v>
      </c>
      <c r="I31" s="7">
        <v>11.7</v>
      </c>
      <c r="J31" s="7">
        <f>I31/F31*100</f>
        <v>100</v>
      </c>
      <c r="K31" s="7">
        <f>I31/G31*100</f>
        <v>100</v>
      </c>
      <c r="L31" s="7">
        <f aca="true" t="shared" si="1" ref="L31:L36">I31/H31*100</f>
        <v>100</v>
      </c>
      <c r="M31" s="35"/>
      <c r="N31" s="35"/>
      <c r="O31" s="13">
        <f>P31+Q31+R31</f>
        <v>13</v>
      </c>
      <c r="P31" s="13">
        <v>11</v>
      </c>
      <c r="Q31" s="13">
        <v>2</v>
      </c>
      <c r="R31" s="13">
        <v>0</v>
      </c>
      <c r="S31" s="14">
        <f>(700+130.8+103+91.6+101+98.7+138.6)/13</f>
        <v>104.89999999999999</v>
      </c>
      <c r="T31" s="13"/>
      <c r="U31" s="13"/>
      <c r="V31" s="13"/>
      <c r="W31" s="13">
        <f>6204/41000</f>
        <v>0.1513170731707317</v>
      </c>
      <c r="X31" s="13"/>
      <c r="Y31" s="13"/>
      <c r="Z31" s="13"/>
    </row>
    <row r="32" spans="1:26" ht="102.75" customHeight="1">
      <c r="A32" s="51"/>
      <c r="B32" s="35"/>
      <c r="C32" s="42"/>
      <c r="D32" s="42"/>
      <c r="E32" s="1" t="s">
        <v>1</v>
      </c>
      <c r="F32" s="7">
        <v>11833.3</v>
      </c>
      <c r="G32" s="7">
        <v>11833.3</v>
      </c>
      <c r="H32" s="7">
        <v>11831.6</v>
      </c>
      <c r="I32" s="7">
        <v>11831.6</v>
      </c>
      <c r="J32" s="7">
        <f>I32/F32*100</f>
        <v>99.98563376234864</v>
      </c>
      <c r="K32" s="7">
        <f>I32/G32*100</f>
        <v>99.98563376234864</v>
      </c>
      <c r="L32" s="7">
        <f t="shared" si="1"/>
        <v>100</v>
      </c>
      <c r="M32" s="35" t="s">
        <v>122</v>
      </c>
      <c r="N32" s="35"/>
      <c r="O32" s="13"/>
      <c r="P32" s="13"/>
      <c r="Q32" s="13"/>
      <c r="R32" s="13"/>
      <c r="S32" s="14"/>
      <c r="T32" s="13"/>
      <c r="U32" s="13"/>
      <c r="V32" s="13"/>
      <c r="W32" s="13"/>
      <c r="X32" s="13"/>
      <c r="Y32" s="13"/>
      <c r="Z32" s="13"/>
    </row>
    <row r="33" spans="1:26" ht="71.25" customHeight="1">
      <c r="A33" s="51"/>
      <c r="B33" s="35"/>
      <c r="C33" s="42"/>
      <c r="D33" s="42"/>
      <c r="E33" s="1" t="s">
        <v>12</v>
      </c>
      <c r="F33" s="7">
        <v>165288.1</v>
      </c>
      <c r="G33" s="7">
        <v>179628.4</v>
      </c>
      <c r="H33" s="7">
        <f>I33</f>
        <v>161475.1</v>
      </c>
      <c r="I33" s="7">
        <v>161475.1</v>
      </c>
      <c r="J33" s="7">
        <f>I33/F33*100</f>
        <v>97.69311886336645</v>
      </c>
      <c r="K33" s="7">
        <f>I33/G33*100</f>
        <v>89.89396999583586</v>
      </c>
      <c r="L33" s="7">
        <f t="shared" si="1"/>
        <v>100</v>
      </c>
      <c r="M33" s="35"/>
      <c r="N33" s="35"/>
      <c r="O33" s="13"/>
      <c r="P33" s="13"/>
      <c r="Q33" s="13"/>
      <c r="R33" s="13"/>
      <c r="S33" s="14"/>
      <c r="T33" s="13"/>
      <c r="U33" s="13"/>
      <c r="V33" s="13"/>
      <c r="W33" s="13"/>
      <c r="X33" s="13"/>
      <c r="Y33" s="13"/>
      <c r="Z33" s="13"/>
    </row>
    <row r="34" spans="1:26" ht="129" customHeight="1">
      <c r="A34" s="52"/>
      <c r="B34" s="36"/>
      <c r="C34" s="43"/>
      <c r="D34" s="43"/>
      <c r="E34" s="1" t="s">
        <v>16</v>
      </c>
      <c r="F34" s="7"/>
      <c r="G34" s="7">
        <v>14340.4</v>
      </c>
      <c r="H34" s="7">
        <f>I34</f>
        <v>10462.9</v>
      </c>
      <c r="I34" s="7">
        <v>10462.9</v>
      </c>
      <c r="J34" s="7" t="s">
        <v>0</v>
      </c>
      <c r="K34" s="7">
        <f>I34/G34*100</f>
        <v>72.96100527181947</v>
      </c>
      <c r="L34" s="7">
        <f t="shared" si="1"/>
        <v>100</v>
      </c>
      <c r="M34" s="26" t="s">
        <v>88</v>
      </c>
      <c r="N34" s="36"/>
      <c r="O34" s="13"/>
      <c r="P34" s="13"/>
      <c r="Q34" s="13"/>
      <c r="R34" s="13"/>
      <c r="S34" s="14"/>
      <c r="T34" s="13"/>
      <c r="U34" s="13"/>
      <c r="V34" s="13"/>
      <c r="W34" s="13"/>
      <c r="X34" s="13"/>
      <c r="Y34" s="13"/>
      <c r="Z34" s="13"/>
    </row>
    <row r="35" spans="1:26" ht="201" customHeight="1">
      <c r="A35" s="20"/>
      <c r="B35" s="18"/>
      <c r="C35" s="18"/>
      <c r="D35" s="18"/>
      <c r="E35" s="1" t="s">
        <v>13</v>
      </c>
      <c r="F35" s="7">
        <v>10724.4</v>
      </c>
      <c r="G35" s="7"/>
      <c r="H35" s="7">
        <f>I35</f>
        <v>10243</v>
      </c>
      <c r="I35" s="7">
        <v>10243</v>
      </c>
      <c r="J35" s="7">
        <f>I35/F35*100</f>
        <v>95.51117078810935</v>
      </c>
      <c r="K35" s="7" t="s">
        <v>0</v>
      </c>
      <c r="L35" s="7">
        <f t="shared" si="1"/>
        <v>100</v>
      </c>
      <c r="M35" s="18" t="s">
        <v>123</v>
      </c>
      <c r="N35" s="17"/>
      <c r="O35" s="13"/>
      <c r="P35" s="13"/>
      <c r="Q35" s="13"/>
      <c r="R35" s="13"/>
      <c r="S35" s="14"/>
      <c r="T35" s="13"/>
      <c r="U35" s="13"/>
      <c r="V35" s="13"/>
      <c r="W35" s="13"/>
      <c r="X35" s="13"/>
      <c r="Y35" s="13"/>
      <c r="Z35" s="13"/>
    </row>
    <row r="36" spans="1:26" ht="109.5" customHeight="1">
      <c r="A36" s="38">
        <v>5</v>
      </c>
      <c r="B36" s="37" t="s">
        <v>31</v>
      </c>
      <c r="C36" s="33" t="s">
        <v>71</v>
      </c>
      <c r="D36" s="33" t="s">
        <v>30</v>
      </c>
      <c r="E36" s="1" t="s">
        <v>10</v>
      </c>
      <c r="F36" s="7">
        <f>F37+F38+F39+F41</f>
        <v>200377.6</v>
      </c>
      <c r="G36" s="7">
        <f>G37+G38+G39+G41</f>
        <v>271162.5</v>
      </c>
      <c r="H36" s="7">
        <f>H37+H38+H39+H41</f>
        <v>89375.3</v>
      </c>
      <c r="I36" s="7">
        <f>I37+I38+I39+I41</f>
        <v>89375.3</v>
      </c>
      <c r="J36" s="7">
        <f>I36/F36*100</f>
        <v>44.603438707719825</v>
      </c>
      <c r="K36" s="7">
        <f>(I37+I38+I39)/G36*100</f>
        <v>31.950951919974184</v>
      </c>
      <c r="L36" s="7">
        <f t="shared" si="1"/>
        <v>100</v>
      </c>
      <c r="M36" s="37" t="s">
        <v>124</v>
      </c>
      <c r="N36" s="39" t="s">
        <v>125</v>
      </c>
      <c r="O36" s="13">
        <f>P36+Q36+R36</f>
        <v>12</v>
      </c>
      <c r="P36" s="13">
        <v>7</v>
      </c>
      <c r="Q36" s="13">
        <v>4</v>
      </c>
      <c r="R36" s="13">
        <v>1</v>
      </c>
      <c r="S36" s="14">
        <f>(100+49.6+59.6+58+100.2+100+100.3+102.1+83.5+100+116.7+91.7)/12</f>
        <v>88.47500000000001</v>
      </c>
      <c r="T36" s="13"/>
      <c r="U36" s="13"/>
      <c r="V36" s="13"/>
      <c r="W36" s="13"/>
      <c r="X36" s="13"/>
      <c r="Y36" s="13"/>
      <c r="Z36" s="13"/>
    </row>
    <row r="37" spans="1:26" ht="67.5" customHeight="1">
      <c r="A37" s="38"/>
      <c r="B37" s="37"/>
      <c r="C37" s="33"/>
      <c r="D37" s="33"/>
      <c r="E37" s="1" t="s">
        <v>11</v>
      </c>
      <c r="F37" s="7"/>
      <c r="G37" s="7"/>
      <c r="H37" s="7"/>
      <c r="I37" s="7"/>
      <c r="J37" s="7"/>
      <c r="K37" s="7"/>
      <c r="L37" s="7"/>
      <c r="M37" s="44"/>
      <c r="N37" s="40"/>
      <c r="O37" s="13"/>
      <c r="P37" s="13"/>
      <c r="Q37" s="13"/>
      <c r="R37" s="13"/>
      <c r="S37" s="14"/>
      <c r="T37" s="13"/>
      <c r="U37" s="13"/>
      <c r="V37" s="13"/>
      <c r="W37" s="13"/>
      <c r="X37" s="13"/>
      <c r="Y37" s="13"/>
      <c r="Z37" s="13"/>
    </row>
    <row r="38" spans="1:26" ht="78" customHeight="1">
      <c r="A38" s="38"/>
      <c r="B38" s="37"/>
      <c r="C38" s="33"/>
      <c r="D38" s="33"/>
      <c r="E38" s="1" t="s">
        <v>1</v>
      </c>
      <c r="F38" s="7">
        <v>530</v>
      </c>
      <c r="G38" s="7">
        <v>530</v>
      </c>
      <c r="H38" s="7">
        <v>530</v>
      </c>
      <c r="I38" s="7">
        <v>530</v>
      </c>
      <c r="J38" s="7">
        <f>I38/F38*100</f>
        <v>100</v>
      </c>
      <c r="K38" s="7">
        <f>I38/G38*100</f>
        <v>100</v>
      </c>
      <c r="L38" s="7">
        <f>I38/H38*100</f>
        <v>100</v>
      </c>
      <c r="M38" s="44"/>
      <c r="N38" s="40"/>
      <c r="O38" s="13"/>
      <c r="P38" s="13"/>
      <c r="Q38" s="13"/>
      <c r="R38" s="13"/>
      <c r="S38" s="14"/>
      <c r="T38" s="13"/>
      <c r="U38" s="13"/>
      <c r="V38" s="13"/>
      <c r="W38" s="13"/>
      <c r="X38" s="13"/>
      <c r="Y38" s="13"/>
      <c r="Z38" s="13"/>
    </row>
    <row r="39" spans="1:26" ht="70.5" customHeight="1">
      <c r="A39" s="38"/>
      <c r="B39" s="37"/>
      <c r="C39" s="33"/>
      <c r="D39" s="33"/>
      <c r="E39" s="1" t="s">
        <v>12</v>
      </c>
      <c r="F39" s="7">
        <v>197138.1</v>
      </c>
      <c r="G39" s="7">
        <v>270632.5</v>
      </c>
      <c r="H39" s="7">
        <f>I39</f>
        <v>86109</v>
      </c>
      <c r="I39" s="7">
        <v>86109</v>
      </c>
      <c r="J39" s="7">
        <f>I39/F39*100</f>
        <v>43.67953226697427</v>
      </c>
      <c r="K39" s="7">
        <f>I39/G39*100</f>
        <v>31.81768634587494</v>
      </c>
      <c r="L39" s="7">
        <f>I39/H39*100</f>
        <v>100</v>
      </c>
      <c r="M39" s="44"/>
      <c r="N39" s="40"/>
      <c r="O39" s="13"/>
      <c r="P39" s="13"/>
      <c r="Q39" s="13"/>
      <c r="R39" s="13"/>
      <c r="S39" s="14"/>
      <c r="T39" s="13"/>
      <c r="U39" s="13"/>
      <c r="V39" s="13"/>
      <c r="W39" s="13"/>
      <c r="X39" s="13"/>
      <c r="Y39" s="13"/>
      <c r="Z39" s="13"/>
    </row>
    <row r="40" spans="1:26" ht="99.75" customHeight="1">
      <c r="A40" s="38"/>
      <c r="B40" s="37"/>
      <c r="C40" s="33"/>
      <c r="D40" s="33"/>
      <c r="E40" s="1" t="s">
        <v>16</v>
      </c>
      <c r="F40" s="7"/>
      <c r="G40" s="7">
        <v>73494.4</v>
      </c>
      <c r="H40" s="7">
        <f>I40</f>
        <v>254</v>
      </c>
      <c r="I40" s="7">
        <v>254</v>
      </c>
      <c r="J40" s="7" t="s">
        <v>0</v>
      </c>
      <c r="K40" s="7" t="s">
        <v>0</v>
      </c>
      <c r="L40" s="7">
        <f>I40/H40*100</f>
        <v>100</v>
      </c>
      <c r="M40" s="44"/>
      <c r="N40" s="40"/>
      <c r="O40" s="13"/>
      <c r="P40" s="13"/>
      <c r="Q40" s="13"/>
      <c r="R40" s="13"/>
      <c r="S40" s="14"/>
      <c r="T40" s="13"/>
      <c r="U40" s="13"/>
      <c r="V40" s="13"/>
      <c r="W40" s="13"/>
      <c r="X40" s="13"/>
      <c r="Y40" s="13"/>
      <c r="Z40" s="13"/>
    </row>
    <row r="41" spans="1:26" ht="192.75" customHeight="1">
      <c r="A41" s="38"/>
      <c r="B41" s="37"/>
      <c r="C41" s="33"/>
      <c r="D41" s="33"/>
      <c r="E41" s="1" t="s">
        <v>13</v>
      </c>
      <c r="F41" s="7">
        <v>2709.5</v>
      </c>
      <c r="G41" s="7"/>
      <c r="H41" s="7">
        <f>I41</f>
        <v>2736.3</v>
      </c>
      <c r="I41" s="7">
        <v>2736.3</v>
      </c>
      <c r="J41" s="7">
        <f>I41/F41*100</f>
        <v>100.98911238235837</v>
      </c>
      <c r="K41" s="7" t="s">
        <v>0</v>
      </c>
      <c r="L41" s="7">
        <f>I41/H41*100</f>
        <v>100</v>
      </c>
      <c r="M41" s="44"/>
      <c r="N41" s="40"/>
      <c r="O41" s="16">
        <f>P41+Q41+R41</f>
        <v>0</v>
      </c>
      <c r="P41" s="13"/>
      <c r="Q41" s="13"/>
      <c r="R41" s="13"/>
      <c r="S41" s="14"/>
      <c r="T41" s="13"/>
      <c r="U41" s="13"/>
      <c r="V41" s="13"/>
      <c r="W41" s="13"/>
      <c r="X41" s="13"/>
      <c r="Y41" s="13"/>
      <c r="Z41" s="13"/>
    </row>
    <row r="42" spans="1:26" ht="114" customHeight="1">
      <c r="A42" s="38">
        <v>6</v>
      </c>
      <c r="B42" s="37" t="s">
        <v>32</v>
      </c>
      <c r="C42" s="33" t="s">
        <v>72</v>
      </c>
      <c r="D42" s="33" t="s">
        <v>25</v>
      </c>
      <c r="E42" s="1" t="s">
        <v>10</v>
      </c>
      <c r="F42" s="7">
        <f>F43+F44+F45+F47</f>
        <v>7694.299999999999</v>
      </c>
      <c r="G42" s="7">
        <f>G43+G44+G45+G47</f>
        <v>7694.299999999999</v>
      </c>
      <c r="H42" s="7">
        <f>H43+H44+H45+H47</f>
        <v>7694.299999999999</v>
      </c>
      <c r="I42" s="7">
        <f>I43+I44+I45+I47</f>
        <v>7694.299999999999</v>
      </c>
      <c r="J42" s="7">
        <f>I42/F42*100</f>
        <v>100</v>
      </c>
      <c r="K42" s="7">
        <f>I42/G42*100</f>
        <v>100</v>
      </c>
      <c r="L42" s="7">
        <f>I42/H42*100</f>
        <v>100</v>
      </c>
      <c r="M42" s="34" t="s">
        <v>126</v>
      </c>
      <c r="N42" s="37" t="s">
        <v>127</v>
      </c>
      <c r="O42" s="16">
        <f>P42+Q42+R42</f>
        <v>12</v>
      </c>
      <c r="P42" s="13">
        <v>12</v>
      </c>
      <c r="Q42" s="13">
        <v>0</v>
      </c>
      <c r="R42" s="13">
        <v>0</v>
      </c>
      <c r="S42" s="14">
        <v>100</v>
      </c>
      <c r="T42" s="13"/>
      <c r="U42" s="13"/>
      <c r="V42" s="13"/>
      <c r="W42" s="13"/>
      <c r="X42" s="13"/>
      <c r="Y42" s="13"/>
      <c r="Z42" s="13"/>
    </row>
    <row r="43" spans="1:26" ht="135" customHeight="1">
      <c r="A43" s="38"/>
      <c r="B43" s="37"/>
      <c r="C43" s="33"/>
      <c r="D43" s="33"/>
      <c r="E43" s="1" t="s">
        <v>11</v>
      </c>
      <c r="F43" s="7"/>
      <c r="G43" s="7"/>
      <c r="H43" s="7"/>
      <c r="I43" s="7"/>
      <c r="J43" s="7"/>
      <c r="K43" s="7"/>
      <c r="L43" s="7"/>
      <c r="M43" s="35"/>
      <c r="N43" s="44"/>
      <c r="O43" s="13"/>
      <c r="P43" s="13"/>
      <c r="Q43" s="13"/>
      <c r="R43" s="13"/>
      <c r="S43" s="14"/>
      <c r="T43" s="13"/>
      <c r="U43" s="13"/>
      <c r="V43" s="13"/>
      <c r="W43" s="13"/>
      <c r="X43" s="13"/>
      <c r="Y43" s="13"/>
      <c r="Z43" s="13"/>
    </row>
    <row r="44" spans="1:26" ht="44.25" customHeight="1">
      <c r="A44" s="38"/>
      <c r="B44" s="37"/>
      <c r="C44" s="33"/>
      <c r="D44" s="33"/>
      <c r="E44" s="1" t="s">
        <v>1</v>
      </c>
      <c r="F44" s="7">
        <v>2644.6</v>
      </c>
      <c r="G44" s="7">
        <v>2644.6</v>
      </c>
      <c r="H44" s="7">
        <v>2644.6</v>
      </c>
      <c r="I44" s="7">
        <v>2644.6</v>
      </c>
      <c r="J44" s="7">
        <f>I44/F44*100</f>
        <v>100</v>
      </c>
      <c r="K44" s="7">
        <f>I44/G44*100</f>
        <v>100</v>
      </c>
      <c r="L44" s="7">
        <f>I44/H44*100</f>
        <v>100</v>
      </c>
      <c r="M44" s="35"/>
      <c r="N44" s="44"/>
      <c r="O44" s="13"/>
      <c r="P44" s="13"/>
      <c r="Q44" s="13"/>
      <c r="R44" s="13"/>
      <c r="S44" s="14"/>
      <c r="T44" s="13"/>
      <c r="U44" s="13"/>
      <c r="V44" s="13"/>
      <c r="W44" s="13"/>
      <c r="X44" s="13"/>
      <c r="Y44" s="13"/>
      <c r="Z44" s="13"/>
    </row>
    <row r="45" spans="1:26" ht="168.75" customHeight="1">
      <c r="A45" s="38"/>
      <c r="B45" s="37"/>
      <c r="C45" s="33"/>
      <c r="D45" s="33"/>
      <c r="E45" s="1" t="s">
        <v>12</v>
      </c>
      <c r="F45" s="7">
        <v>5049.7</v>
      </c>
      <c r="G45" s="7">
        <v>5049.7</v>
      </c>
      <c r="H45" s="7">
        <f>I45</f>
        <v>5049.7</v>
      </c>
      <c r="I45" s="7">
        <v>5049.7</v>
      </c>
      <c r="J45" s="7">
        <f>I45/F45*100</f>
        <v>100</v>
      </c>
      <c r="K45" s="7">
        <f>I45/G45*100</f>
        <v>100</v>
      </c>
      <c r="L45" s="7">
        <f>I45/H45*100</f>
        <v>100</v>
      </c>
      <c r="M45" s="35" t="s">
        <v>128</v>
      </c>
      <c r="N45" s="44"/>
      <c r="O45" s="13"/>
      <c r="P45" s="13"/>
      <c r="Q45" s="13"/>
      <c r="R45" s="13"/>
      <c r="S45" s="14"/>
      <c r="T45" s="13"/>
      <c r="U45" s="13"/>
      <c r="V45" s="13"/>
      <c r="W45" s="13"/>
      <c r="X45" s="13"/>
      <c r="Y45" s="13"/>
      <c r="Z45" s="13"/>
    </row>
    <row r="46" spans="1:26" ht="159" customHeight="1">
      <c r="A46" s="38"/>
      <c r="B46" s="37"/>
      <c r="C46" s="33"/>
      <c r="D46" s="33"/>
      <c r="E46" s="1" t="s">
        <v>16</v>
      </c>
      <c r="F46" s="7"/>
      <c r="G46" s="7" t="s">
        <v>0</v>
      </c>
      <c r="H46" s="7" t="s">
        <v>63</v>
      </c>
      <c r="I46" s="7" t="s">
        <v>0</v>
      </c>
      <c r="J46" s="7" t="s">
        <v>0</v>
      </c>
      <c r="K46" s="7" t="s">
        <v>0</v>
      </c>
      <c r="L46" s="7" t="s">
        <v>0</v>
      </c>
      <c r="M46" s="35"/>
      <c r="N46" s="44"/>
      <c r="O46" s="13"/>
      <c r="P46" s="13"/>
      <c r="Q46" s="13"/>
      <c r="R46" s="13"/>
      <c r="S46" s="14"/>
      <c r="T46" s="13"/>
      <c r="U46" s="13"/>
      <c r="V46" s="13"/>
      <c r="W46" s="13"/>
      <c r="X46" s="13"/>
      <c r="Y46" s="13"/>
      <c r="Z46" s="13"/>
    </row>
    <row r="47" spans="1:26" ht="169.5" customHeight="1">
      <c r="A47" s="38"/>
      <c r="B47" s="37"/>
      <c r="C47" s="33"/>
      <c r="D47" s="33"/>
      <c r="E47" s="1" t="s">
        <v>13</v>
      </c>
      <c r="F47" s="7"/>
      <c r="G47" s="7"/>
      <c r="H47" s="7"/>
      <c r="I47" s="7"/>
      <c r="J47" s="7"/>
      <c r="K47" s="7"/>
      <c r="L47" s="7" t="s">
        <v>0</v>
      </c>
      <c r="M47" s="36"/>
      <c r="N47" s="44"/>
      <c r="O47" s="13"/>
      <c r="P47" s="13"/>
      <c r="Q47" s="13"/>
      <c r="R47" s="13"/>
      <c r="S47" s="14"/>
      <c r="T47" s="13"/>
      <c r="U47" s="13"/>
      <c r="V47" s="13"/>
      <c r="W47" s="13"/>
      <c r="X47" s="13"/>
      <c r="Y47" s="13"/>
      <c r="Z47" s="13"/>
    </row>
    <row r="48" spans="1:26" ht="111" customHeight="1">
      <c r="A48" s="38">
        <v>7</v>
      </c>
      <c r="B48" s="37" t="s">
        <v>33</v>
      </c>
      <c r="C48" s="33" t="s">
        <v>73</v>
      </c>
      <c r="D48" s="33" t="s">
        <v>34</v>
      </c>
      <c r="E48" s="1" t="s">
        <v>10</v>
      </c>
      <c r="F48" s="7">
        <f>F49+F50+F51+F53</f>
        <v>42383.2</v>
      </c>
      <c r="G48" s="7">
        <f>G49+G50+G51+G53</f>
        <v>42383.2</v>
      </c>
      <c r="H48" s="7">
        <f>H49+H50+H51+H53</f>
        <v>42382.7</v>
      </c>
      <c r="I48" s="7">
        <f>I49+I50+I51+I53</f>
        <v>42382.7</v>
      </c>
      <c r="J48" s="7">
        <f>I48/F48*100</f>
        <v>99.99882028728364</v>
      </c>
      <c r="K48" s="7">
        <f>I48/G48*100</f>
        <v>99.99882028728364</v>
      </c>
      <c r="L48" s="7">
        <f>I48/H48*100</f>
        <v>100</v>
      </c>
      <c r="M48" s="37" t="s">
        <v>129</v>
      </c>
      <c r="N48" s="37" t="s">
        <v>130</v>
      </c>
      <c r="O48" s="16">
        <f>P48+Q48+R48</f>
        <v>13</v>
      </c>
      <c r="P48" s="29">
        <v>11</v>
      </c>
      <c r="Q48" s="29">
        <v>0</v>
      </c>
      <c r="R48" s="29">
        <v>2</v>
      </c>
      <c r="S48" s="14">
        <f>(124.3+108.1+124.4+108.5+700+0+0)/13</f>
        <v>89.63846153846154</v>
      </c>
      <c r="T48" s="13"/>
      <c r="U48" s="13"/>
      <c r="V48" s="13"/>
      <c r="W48" s="13"/>
      <c r="X48" s="13"/>
      <c r="Y48" s="13"/>
      <c r="Z48" s="13"/>
    </row>
    <row r="49" spans="1:26" ht="83.25" customHeight="1">
      <c r="A49" s="38"/>
      <c r="B49" s="37"/>
      <c r="C49" s="33"/>
      <c r="D49" s="33"/>
      <c r="E49" s="1" t="s">
        <v>11</v>
      </c>
      <c r="F49" s="7"/>
      <c r="G49" s="7"/>
      <c r="H49" s="7"/>
      <c r="I49" s="7"/>
      <c r="J49" s="7"/>
      <c r="K49" s="7"/>
      <c r="L49" s="7"/>
      <c r="M49" s="44"/>
      <c r="N49" s="44"/>
      <c r="O49" s="13"/>
      <c r="P49" s="13"/>
      <c r="Q49" s="13"/>
      <c r="R49" s="13"/>
      <c r="S49" s="14"/>
      <c r="T49" s="13"/>
      <c r="U49" s="13"/>
      <c r="V49" s="13"/>
      <c r="W49" s="13"/>
      <c r="X49" s="13"/>
      <c r="Y49" s="13"/>
      <c r="Z49" s="13"/>
    </row>
    <row r="50" spans="1:26" ht="92.25" customHeight="1">
      <c r="A50" s="38"/>
      <c r="B50" s="37"/>
      <c r="C50" s="33"/>
      <c r="D50" s="33"/>
      <c r="E50" s="1" t="s">
        <v>1</v>
      </c>
      <c r="F50" s="7">
        <v>41472.2</v>
      </c>
      <c r="G50" s="7">
        <v>41472.2</v>
      </c>
      <c r="H50" s="7">
        <v>41472.2</v>
      </c>
      <c r="I50" s="7">
        <v>41472.2</v>
      </c>
      <c r="J50" s="7">
        <f>I50/F50*100</f>
        <v>100</v>
      </c>
      <c r="K50" s="7">
        <f>I50/G50*100</f>
        <v>100</v>
      </c>
      <c r="L50" s="7">
        <f>I50/H50*100</f>
        <v>100</v>
      </c>
      <c r="M50" s="44"/>
      <c r="N50" s="44"/>
      <c r="O50" s="13"/>
      <c r="P50" s="13"/>
      <c r="Q50" s="13"/>
      <c r="R50" s="13"/>
      <c r="S50" s="14"/>
      <c r="T50" s="13"/>
      <c r="U50" s="13"/>
      <c r="V50" s="13"/>
      <c r="W50" s="13"/>
      <c r="X50" s="13"/>
      <c r="Y50" s="13"/>
      <c r="Z50" s="13"/>
    </row>
    <row r="51" spans="1:26" ht="66" customHeight="1">
      <c r="A51" s="38"/>
      <c r="B51" s="37"/>
      <c r="C51" s="33"/>
      <c r="D51" s="33"/>
      <c r="E51" s="1" t="s">
        <v>12</v>
      </c>
      <c r="F51" s="7">
        <v>911</v>
      </c>
      <c r="G51" s="7">
        <v>911</v>
      </c>
      <c r="H51" s="7">
        <f>I51</f>
        <v>910.5</v>
      </c>
      <c r="I51" s="7">
        <v>910.5</v>
      </c>
      <c r="J51" s="7">
        <f>I51/F51*100</f>
        <v>99.94511525795828</v>
      </c>
      <c r="K51" s="7">
        <f>I51/G51*100</f>
        <v>99.94511525795828</v>
      </c>
      <c r="L51" s="7" t="s">
        <v>0</v>
      </c>
      <c r="M51" s="44"/>
      <c r="N51" s="44"/>
      <c r="O51" s="13"/>
      <c r="P51" s="13"/>
      <c r="Q51" s="13"/>
      <c r="R51" s="13"/>
      <c r="S51" s="14"/>
      <c r="T51" s="13"/>
      <c r="U51" s="13"/>
      <c r="V51" s="13"/>
      <c r="W51" s="13"/>
      <c r="X51" s="13"/>
      <c r="Y51" s="13"/>
      <c r="Z51" s="13"/>
    </row>
    <row r="52" spans="1:26" ht="71.25" customHeight="1">
      <c r="A52" s="38"/>
      <c r="B52" s="37"/>
      <c r="C52" s="33"/>
      <c r="D52" s="33"/>
      <c r="E52" s="1" t="s">
        <v>16</v>
      </c>
      <c r="F52" s="7"/>
      <c r="G52" s="7" t="s">
        <v>0</v>
      </c>
      <c r="H52" s="7" t="s">
        <v>0</v>
      </c>
      <c r="I52" s="7" t="s">
        <v>0</v>
      </c>
      <c r="J52" s="7" t="s">
        <v>0</v>
      </c>
      <c r="K52" s="7" t="s">
        <v>0</v>
      </c>
      <c r="L52" s="7" t="s">
        <v>0</v>
      </c>
      <c r="M52" s="44"/>
      <c r="N52" s="44"/>
      <c r="O52" s="13"/>
      <c r="P52" s="13"/>
      <c r="Q52" s="13"/>
      <c r="R52" s="13"/>
      <c r="S52" s="14"/>
      <c r="T52" s="13"/>
      <c r="U52" s="13"/>
      <c r="V52" s="13"/>
      <c r="W52" s="13"/>
      <c r="X52" s="13"/>
      <c r="Y52" s="13"/>
      <c r="Z52" s="13"/>
    </row>
    <row r="53" spans="1:26" ht="64.5" customHeight="1">
      <c r="A53" s="38"/>
      <c r="B53" s="37"/>
      <c r="C53" s="33"/>
      <c r="D53" s="33"/>
      <c r="E53" s="1" t="s">
        <v>13</v>
      </c>
      <c r="F53" s="7"/>
      <c r="G53" s="7"/>
      <c r="H53" s="7"/>
      <c r="I53" s="7"/>
      <c r="J53" s="7"/>
      <c r="K53" s="7"/>
      <c r="L53" s="7" t="s">
        <v>0</v>
      </c>
      <c r="M53" s="44"/>
      <c r="N53" s="44"/>
      <c r="O53" s="13"/>
      <c r="P53" s="13"/>
      <c r="Q53" s="13"/>
      <c r="R53" s="13"/>
      <c r="S53" s="14"/>
      <c r="T53" s="13"/>
      <c r="U53" s="13"/>
      <c r="V53" s="13"/>
      <c r="W53" s="13"/>
      <c r="X53" s="13"/>
      <c r="Y53" s="13"/>
      <c r="Z53" s="13"/>
    </row>
    <row r="54" spans="1:26" ht="146.25" customHeight="1">
      <c r="A54" s="38">
        <v>8</v>
      </c>
      <c r="B54" s="37" t="s">
        <v>36</v>
      </c>
      <c r="C54" s="33" t="s">
        <v>74</v>
      </c>
      <c r="D54" s="33" t="s">
        <v>35</v>
      </c>
      <c r="E54" s="1" t="s">
        <v>10</v>
      </c>
      <c r="F54" s="7">
        <f>F55+F57+F58</f>
        <v>443008</v>
      </c>
      <c r="G54" s="7">
        <f>G55+G57+G58</f>
        <v>443008.1</v>
      </c>
      <c r="H54" s="7">
        <f>H55+H57+H58</f>
        <v>436148.8</v>
      </c>
      <c r="I54" s="7">
        <f>I55+I57+I58</f>
        <v>436148.8</v>
      </c>
      <c r="J54" s="7">
        <f>I54/F54*100</f>
        <v>98.45167581623808</v>
      </c>
      <c r="K54" s="7">
        <f>I54/G54*100</f>
        <v>98.45165359278984</v>
      </c>
      <c r="L54" s="7">
        <f>I54/H54*100</f>
        <v>100</v>
      </c>
      <c r="M54" s="34" t="s">
        <v>131</v>
      </c>
      <c r="N54" s="37" t="s">
        <v>132</v>
      </c>
      <c r="O54" s="13">
        <f>P54+Q54+R54</f>
        <v>4</v>
      </c>
      <c r="P54" s="13">
        <v>2</v>
      </c>
      <c r="Q54" s="13">
        <v>2</v>
      </c>
      <c r="R54" s="13">
        <v>0</v>
      </c>
      <c r="S54" s="14">
        <f>(100+61+50.5+107.3)/4</f>
        <v>79.7</v>
      </c>
      <c r="T54" s="13"/>
      <c r="U54" s="13"/>
      <c r="V54" s="13"/>
      <c r="W54" s="13"/>
      <c r="X54" s="13"/>
      <c r="Y54" s="13"/>
      <c r="Z54" s="13"/>
    </row>
    <row r="55" spans="1:26" ht="176.25" customHeight="1">
      <c r="A55" s="38"/>
      <c r="B55" s="37"/>
      <c r="C55" s="33"/>
      <c r="D55" s="33"/>
      <c r="E55" s="1" t="s">
        <v>11</v>
      </c>
      <c r="F55" s="7">
        <v>6391.9</v>
      </c>
      <c r="G55" s="7">
        <v>6392</v>
      </c>
      <c r="H55" s="7">
        <v>6312.2</v>
      </c>
      <c r="I55" s="7">
        <v>6312.2</v>
      </c>
      <c r="J55" s="7">
        <f>I55/F55*100</f>
        <v>98.75310940408956</v>
      </c>
      <c r="K55" s="7">
        <f>I55/G55*100</f>
        <v>98.75156445556946</v>
      </c>
      <c r="L55" s="7">
        <f>I55/H55*100</f>
        <v>100</v>
      </c>
      <c r="M55" s="35"/>
      <c r="N55" s="44"/>
      <c r="O55" s="13"/>
      <c r="P55" s="13"/>
      <c r="Q55" s="13"/>
      <c r="R55" s="13"/>
      <c r="S55" s="14"/>
      <c r="T55" s="13"/>
      <c r="U55" s="13"/>
      <c r="V55" s="13"/>
      <c r="W55" s="13"/>
      <c r="X55" s="13"/>
      <c r="Y55" s="13"/>
      <c r="Z55" s="13"/>
    </row>
    <row r="56" spans="1:26" ht="172.5" customHeight="1">
      <c r="A56" s="38"/>
      <c r="B56" s="37"/>
      <c r="C56" s="33"/>
      <c r="D56" s="33"/>
      <c r="E56" s="1"/>
      <c r="F56" s="7"/>
      <c r="G56" s="7"/>
      <c r="H56" s="7"/>
      <c r="I56" s="7"/>
      <c r="J56" s="7"/>
      <c r="K56" s="7"/>
      <c r="L56" s="7"/>
      <c r="M56" s="25" t="s">
        <v>133</v>
      </c>
      <c r="N56" s="44"/>
      <c r="O56" s="13"/>
      <c r="P56" s="13"/>
      <c r="Q56" s="13"/>
      <c r="R56" s="13"/>
      <c r="S56" s="14"/>
      <c r="T56" s="13"/>
      <c r="U56" s="13"/>
      <c r="V56" s="13"/>
      <c r="W56" s="13"/>
      <c r="X56" s="13"/>
      <c r="Y56" s="13"/>
      <c r="Z56" s="13"/>
    </row>
    <row r="57" spans="1:26" ht="147.75" customHeight="1">
      <c r="A57" s="38"/>
      <c r="B57" s="37"/>
      <c r="C57" s="33"/>
      <c r="D57" s="33"/>
      <c r="E57" s="1" t="s">
        <v>1</v>
      </c>
      <c r="F57" s="7">
        <v>344393.2</v>
      </c>
      <c r="G57" s="7">
        <v>344393.2</v>
      </c>
      <c r="H57" s="7">
        <v>341619.6</v>
      </c>
      <c r="I57" s="7">
        <v>341619.6</v>
      </c>
      <c r="J57" s="7">
        <f>I57/F57*100</f>
        <v>99.19464147375731</v>
      </c>
      <c r="K57" s="7">
        <f>I57/G57*100</f>
        <v>99.19464147375731</v>
      </c>
      <c r="L57" s="7">
        <f>I57/H57*100</f>
        <v>100</v>
      </c>
      <c r="M57" s="35" t="s">
        <v>134</v>
      </c>
      <c r="N57" s="44"/>
      <c r="O57" s="13"/>
      <c r="P57" s="13"/>
      <c r="Q57" s="13"/>
      <c r="R57" s="13"/>
      <c r="S57" s="14"/>
      <c r="T57" s="13"/>
      <c r="U57" s="13"/>
      <c r="V57" s="13"/>
      <c r="W57" s="13"/>
      <c r="X57" s="13"/>
      <c r="Y57" s="13"/>
      <c r="Z57" s="13"/>
    </row>
    <row r="58" spans="1:26" ht="129" customHeight="1">
      <c r="A58" s="38"/>
      <c r="B58" s="37"/>
      <c r="C58" s="33"/>
      <c r="D58" s="33"/>
      <c r="E58" s="1" t="s">
        <v>12</v>
      </c>
      <c r="F58" s="7">
        <v>92222.9</v>
      </c>
      <c r="G58" s="7">
        <v>92222.9</v>
      </c>
      <c r="H58" s="7">
        <f>I58</f>
        <v>88217</v>
      </c>
      <c r="I58" s="7">
        <v>88217</v>
      </c>
      <c r="J58" s="7">
        <f>I58/F58*100</f>
        <v>95.65628493573722</v>
      </c>
      <c r="K58" s="7">
        <f>I58/G58*100</f>
        <v>95.65628493573722</v>
      </c>
      <c r="L58" s="7">
        <f>I58/H58*100</f>
        <v>100</v>
      </c>
      <c r="M58" s="35"/>
      <c r="N58" s="44"/>
      <c r="O58" s="13"/>
      <c r="P58" s="13"/>
      <c r="Q58" s="13"/>
      <c r="R58" s="13"/>
      <c r="S58" s="14"/>
      <c r="T58" s="13"/>
      <c r="U58" s="13"/>
      <c r="V58" s="13"/>
      <c r="W58" s="13"/>
      <c r="X58" s="13"/>
      <c r="Y58" s="13"/>
      <c r="Z58" s="13"/>
    </row>
    <row r="59" spans="1:26" ht="277.5" customHeight="1">
      <c r="A59" s="38"/>
      <c r="B59" s="37"/>
      <c r="C59" s="33"/>
      <c r="D59" s="33"/>
      <c r="E59" s="1" t="s">
        <v>16</v>
      </c>
      <c r="F59" s="7"/>
      <c r="G59" s="7" t="s">
        <v>0</v>
      </c>
      <c r="H59" s="7" t="s">
        <v>0</v>
      </c>
      <c r="I59" s="7" t="s">
        <v>0</v>
      </c>
      <c r="J59" s="7" t="s">
        <v>0</v>
      </c>
      <c r="K59" s="7" t="s">
        <v>0</v>
      </c>
      <c r="L59" s="7" t="s">
        <v>0</v>
      </c>
      <c r="M59" s="35"/>
      <c r="N59" s="44"/>
      <c r="O59" s="13"/>
      <c r="P59" s="13"/>
      <c r="Q59" s="13"/>
      <c r="R59" s="13"/>
      <c r="S59" s="14"/>
      <c r="T59" s="13"/>
      <c r="U59" s="13"/>
      <c r="V59" s="13"/>
      <c r="W59" s="13"/>
      <c r="X59" s="13"/>
      <c r="Y59" s="13"/>
      <c r="Z59" s="13"/>
    </row>
    <row r="60" spans="1:26" ht="195.75" customHeight="1">
      <c r="A60" s="38"/>
      <c r="B60" s="37"/>
      <c r="C60" s="33"/>
      <c r="D60" s="33"/>
      <c r="E60" s="1" t="s">
        <v>13</v>
      </c>
      <c r="F60" s="7" t="s">
        <v>0</v>
      </c>
      <c r="G60" s="7" t="s">
        <v>0</v>
      </c>
      <c r="H60" s="7" t="s">
        <v>0</v>
      </c>
      <c r="I60" s="7" t="s">
        <v>0</v>
      </c>
      <c r="J60" s="7" t="s">
        <v>0</v>
      </c>
      <c r="K60" s="7" t="s">
        <v>63</v>
      </c>
      <c r="L60" s="7" t="s">
        <v>0</v>
      </c>
      <c r="M60" s="36"/>
      <c r="N60" s="44"/>
      <c r="O60" s="13"/>
      <c r="P60" s="13"/>
      <c r="Q60" s="13"/>
      <c r="R60" s="13"/>
      <c r="S60" s="14"/>
      <c r="T60" s="13"/>
      <c r="U60" s="13"/>
      <c r="V60" s="13"/>
      <c r="W60" s="13"/>
      <c r="X60" s="13"/>
      <c r="Y60" s="13"/>
      <c r="Z60" s="13"/>
    </row>
    <row r="61" spans="1:26" ht="183" customHeight="1">
      <c r="A61" s="38">
        <v>9</v>
      </c>
      <c r="B61" s="37" t="s">
        <v>38</v>
      </c>
      <c r="C61" s="33" t="s">
        <v>75</v>
      </c>
      <c r="D61" s="33" t="s">
        <v>37</v>
      </c>
      <c r="E61" s="1" t="s">
        <v>10</v>
      </c>
      <c r="F61" s="7">
        <f>F62+F63+F64+F66</f>
        <v>241009.6</v>
      </c>
      <c r="G61" s="7">
        <f>G62+G63+G64+G66</f>
        <v>194271</v>
      </c>
      <c r="H61" s="7">
        <f>H62+H63+H64+H66</f>
        <v>221292.7</v>
      </c>
      <c r="I61" s="7">
        <f>I62+I63+I64+I66</f>
        <v>221292.7</v>
      </c>
      <c r="J61" s="7">
        <f>I61/F61*100</f>
        <v>91.81903957352736</v>
      </c>
      <c r="K61" s="7">
        <f>I61/G61*100</f>
        <v>113.90928136469161</v>
      </c>
      <c r="L61" s="7">
        <f>I61/H61*100</f>
        <v>100</v>
      </c>
      <c r="M61" s="37" t="s">
        <v>94</v>
      </c>
      <c r="N61" s="37" t="s">
        <v>135</v>
      </c>
      <c r="O61" s="13">
        <v>6</v>
      </c>
      <c r="P61" s="13">
        <v>6</v>
      </c>
      <c r="Q61" s="13">
        <v>0</v>
      </c>
      <c r="R61" s="13">
        <v>0</v>
      </c>
      <c r="S61" s="14">
        <f>(100+100+100+100+100+100)/6</f>
        <v>100</v>
      </c>
      <c r="T61" s="13"/>
      <c r="U61" s="13"/>
      <c r="V61" s="13"/>
      <c r="W61" s="13"/>
      <c r="X61" s="13"/>
      <c r="Y61" s="13"/>
      <c r="Z61" s="13"/>
    </row>
    <row r="62" spans="1:26" ht="132" customHeight="1">
      <c r="A62" s="38"/>
      <c r="B62" s="37"/>
      <c r="C62" s="33"/>
      <c r="D62" s="33"/>
      <c r="E62" s="1" t="s">
        <v>11</v>
      </c>
      <c r="F62" s="7">
        <v>2102.2</v>
      </c>
      <c r="G62" s="7">
        <v>1945.2</v>
      </c>
      <c r="H62" s="7">
        <v>1945.2</v>
      </c>
      <c r="I62" s="7">
        <v>1945.2</v>
      </c>
      <c r="J62" s="7">
        <f>I62/F62*100</f>
        <v>92.53163352678148</v>
      </c>
      <c r="K62" s="7">
        <f>I62/G62*100</f>
        <v>100</v>
      </c>
      <c r="L62" s="7">
        <f>I62/H62*100</f>
        <v>100</v>
      </c>
      <c r="M62" s="44"/>
      <c r="N62" s="44"/>
      <c r="O62" s="13"/>
      <c r="P62" s="13"/>
      <c r="Q62" s="13"/>
      <c r="R62" s="13"/>
      <c r="S62" s="14"/>
      <c r="T62" s="13"/>
      <c r="U62" s="13"/>
      <c r="V62" s="13"/>
      <c r="W62" s="13"/>
      <c r="X62" s="13"/>
      <c r="Y62" s="13"/>
      <c r="Z62" s="13"/>
    </row>
    <row r="63" spans="1:26" ht="135.75" customHeight="1">
      <c r="A63" s="38"/>
      <c r="B63" s="37"/>
      <c r="C63" s="33"/>
      <c r="D63" s="33"/>
      <c r="E63" s="1" t="s">
        <v>1</v>
      </c>
      <c r="F63" s="7">
        <v>173258.1</v>
      </c>
      <c r="G63" s="7">
        <v>168104.3</v>
      </c>
      <c r="H63" s="7">
        <v>163170.5</v>
      </c>
      <c r="I63" s="7">
        <v>163170.5</v>
      </c>
      <c r="J63" s="7">
        <f>I63/F63*100</f>
        <v>94.17770366868851</v>
      </c>
      <c r="K63" s="7">
        <f>I63/G63*100</f>
        <v>97.06503640894374</v>
      </c>
      <c r="L63" s="7">
        <f>I63/H63*100</f>
        <v>100</v>
      </c>
      <c r="M63" s="44"/>
      <c r="N63" s="44"/>
      <c r="O63" s="13"/>
      <c r="P63" s="13"/>
      <c r="Q63" s="13"/>
      <c r="R63" s="13"/>
      <c r="S63" s="14"/>
      <c r="T63" s="13"/>
      <c r="U63" s="13"/>
      <c r="V63" s="13"/>
      <c r="W63" s="13"/>
      <c r="X63" s="13"/>
      <c r="Y63" s="13"/>
      <c r="Z63" s="13"/>
    </row>
    <row r="64" spans="1:26" ht="122.25" customHeight="1">
      <c r="A64" s="38"/>
      <c r="B64" s="37"/>
      <c r="C64" s="33"/>
      <c r="D64" s="33"/>
      <c r="E64" s="1" t="s">
        <v>12</v>
      </c>
      <c r="F64" s="7">
        <v>25479.4</v>
      </c>
      <c r="G64" s="7">
        <v>24221.5</v>
      </c>
      <c r="H64" s="7">
        <f>I64</f>
        <v>22077</v>
      </c>
      <c r="I64" s="7">
        <v>22077</v>
      </c>
      <c r="J64" s="7">
        <f>I64/F64*100</f>
        <v>86.6464673422451</v>
      </c>
      <c r="K64" s="7">
        <f>I64/G64*100</f>
        <v>91.14629564642982</v>
      </c>
      <c r="L64" s="7">
        <f>I64/H64*100</f>
        <v>100</v>
      </c>
      <c r="M64" s="44"/>
      <c r="N64" s="44"/>
      <c r="O64" s="13"/>
      <c r="P64" s="13"/>
      <c r="Q64" s="13"/>
      <c r="R64" s="13"/>
      <c r="S64" s="14"/>
      <c r="T64" s="13"/>
      <c r="U64" s="13"/>
      <c r="V64" s="13"/>
      <c r="W64" s="13"/>
      <c r="X64" s="13"/>
      <c r="Y64" s="13"/>
      <c r="Z64" s="13"/>
    </row>
    <row r="65" spans="1:26" ht="96" customHeight="1">
      <c r="A65" s="38"/>
      <c r="B65" s="37"/>
      <c r="C65" s="33"/>
      <c r="D65" s="33"/>
      <c r="E65" s="1" t="s">
        <v>16</v>
      </c>
      <c r="F65" s="7"/>
      <c r="G65" s="7" t="s">
        <v>0</v>
      </c>
      <c r="H65" s="7" t="s">
        <v>0</v>
      </c>
      <c r="I65" s="7" t="s">
        <v>76</v>
      </c>
      <c r="J65" s="7" t="s">
        <v>64</v>
      </c>
      <c r="K65" s="7" t="s">
        <v>0</v>
      </c>
      <c r="L65" s="7" t="s">
        <v>0</v>
      </c>
      <c r="M65" s="44"/>
      <c r="N65" s="44"/>
      <c r="O65" s="13"/>
      <c r="P65" s="13"/>
      <c r="Q65" s="13"/>
      <c r="R65" s="13"/>
      <c r="S65" s="14"/>
      <c r="T65" s="13"/>
      <c r="U65" s="13"/>
      <c r="V65" s="13"/>
      <c r="W65" s="13"/>
      <c r="X65" s="13"/>
      <c r="Y65" s="13"/>
      <c r="Z65" s="13"/>
    </row>
    <row r="66" spans="1:26" ht="272.25" customHeight="1">
      <c r="A66" s="38"/>
      <c r="B66" s="37"/>
      <c r="C66" s="33"/>
      <c r="D66" s="33"/>
      <c r="E66" s="1" t="s">
        <v>13</v>
      </c>
      <c r="F66" s="7">
        <v>40169.9</v>
      </c>
      <c r="G66" s="7"/>
      <c r="H66" s="7">
        <f>I66</f>
        <v>34100</v>
      </c>
      <c r="I66" s="7">
        <v>34100</v>
      </c>
      <c r="J66" s="7">
        <f>I66/F66*100</f>
        <v>84.8894321369981</v>
      </c>
      <c r="K66" s="7" t="s">
        <v>0</v>
      </c>
      <c r="L66" s="7" t="s">
        <v>0</v>
      </c>
      <c r="M66" s="44"/>
      <c r="N66" s="44"/>
      <c r="O66" s="13"/>
      <c r="P66" s="13"/>
      <c r="Q66" s="13"/>
      <c r="R66" s="13"/>
      <c r="S66" s="14"/>
      <c r="T66" s="13"/>
      <c r="U66" s="13"/>
      <c r="V66" s="13"/>
      <c r="W66" s="13"/>
      <c r="X66" s="13"/>
      <c r="Y66" s="13"/>
      <c r="Z66" s="13"/>
    </row>
    <row r="67" spans="1:26" ht="127.5" customHeight="1">
      <c r="A67" s="38">
        <v>10</v>
      </c>
      <c r="B67" s="37" t="s">
        <v>3</v>
      </c>
      <c r="C67" s="33" t="s">
        <v>77</v>
      </c>
      <c r="D67" s="33" t="s">
        <v>39</v>
      </c>
      <c r="E67" s="1" t="s">
        <v>10</v>
      </c>
      <c r="F67" s="7">
        <f>F68+F69+F70+F72</f>
        <v>7459.200000000001</v>
      </c>
      <c r="G67" s="7">
        <f>G68+G69+G70+G72</f>
        <v>7459.200000000001</v>
      </c>
      <c r="H67" s="7">
        <f>H68+H69+H70+H72</f>
        <v>7363.1</v>
      </c>
      <c r="I67" s="7">
        <f>I68+I69+I70+I72</f>
        <v>7363.1</v>
      </c>
      <c r="J67" s="7">
        <f>I67/F67*100</f>
        <v>98.71165808665808</v>
      </c>
      <c r="K67" s="7">
        <f>I67/G67*100</f>
        <v>98.71165808665808</v>
      </c>
      <c r="L67" s="7">
        <f>I67/H67*100</f>
        <v>100</v>
      </c>
      <c r="M67" s="27" t="s">
        <v>65</v>
      </c>
      <c r="N67" s="37" t="s">
        <v>136</v>
      </c>
      <c r="O67" s="13">
        <v>7</v>
      </c>
      <c r="P67" s="13">
        <v>6</v>
      </c>
      <c r="Q67" s="13">
        <v>0</v>
      </c>
      <c r="R67" s="13">
        <v>1</v>
      </c>
      <c r="S67" s="14">
        <f>(279.3+114.9+139.8+133.2+115.6+126.6)/6</f>
        <v>151.5666666666667</v>
      </c>
      <c r="T67" s="13"/>
      <c r="U67" s="13"/>
      <c r="V67" s="13"/>
      <c r="W67" s="13"/>
      <c r="X67" s="13"/>
      <c r="Y67" s="13"/>
      <c r="Z67" s="13"/>
    </row>
    <row r="68" spans="1:26" ht="294.75" customHeight="1">
      <c r="A68" s="38"/>
      <c r="B68" s="37"/>
      <c r="C68" s="33"/>
      <c r="D68" s="33"/>
      <c r="E68" s="1" t="s">
        <v>11</v>
      </c>
      <c r="F68" s="7">
        <v>3.7</v>
      </c>
      <c r="G68" s="7">
        <v>3.7</v>
      </c>
      <c r="H68" s="7">
        <v>3.7</v>
      </c>
      <c r="I68" s="7">
        <v>3.7</v>
      </c>
      <c r="J68" s="7">
        <f>I68/F68*100</f>
        <v>100</v>
      </c>
      <c r="K68" s="7">
        <f>I68/G68*100</f>
        <v>100</v>
      </c>
      <c r="L68" s="7">
        <f>I68/H68*100</f>
        <v>100</v>
      </c>
      <c r="M68" s="19" t="s">
        <v>95</v>
      </c>
      <c r="N68" s="44"/>
      <c r="O68" s="13"/>
      <c r="P68" s="13"/>
      <c r="Q68" s="13"/>
      <c r="R68" s="13"/>
      <c r="S68" s="14"/>
      <c r="T68" s="13"/>
      <c r="U68" s="13"/>
      <c r="V68" s="13"/>
      <c r="W68" s="13"/>
      <c r="X68" s="13"/>
      <c r="Y68" s="13"/>
      <c r="Z68" s="13"/>
    </row>
    <row r="69" spans="1:26" ht="152.25" customHeight="1">
      <c r="A69" s="38"/>
      <c r="B69" s="37"/>
      <c r="C69" s="33"/>
      <c r="D69" s="33"/>
      <c r="E69" s="1" t="s">
        <v>1</v>
      </c>
      <c r="F69" s="7">
        <v>4250.1</v>
      </c>
      <c r="G69" s="7">
        <v>4250.1</v>
      </c>
      <c r="H69" s="7">
        <v>4250.1</v>
      </c>
      <c r="I69" s="7">
        <v>4250.1</v>
      </c>
      <c r="J69" s="7">
        <f>I69/F69*100</f>
        <v>100</v>
      </c>
      <c r="K69" s="7">
        <f>I69/G69*100</f>
        <v>100</v>
      </c>
      <c r="L69" s="7">
        <f>I69/H69*100</f>
        <v>100</v>
      </c>
      <c r="M69" s="19" t="s">
        <v>96</v>
      </c>
      <c r="N69" s="44"/>
      <c r="O69" s="13"/>
      <c r="P69" s="13"/>
      <c r="Q69" s="13"/>
      <c r="R69" s="13"/>
      <c r="S69" s="14"/>
      <c r="T69" s="13"/>
      <c r="U69" s="13"/>
      <c r="V69" s="13"/>
      <c r="W69" s="13"/>
      <c r="X69" s="13"/>
      <c r="Y69" s="13"/>
      <c r="Z69" s="13"/>
    </row>
    <row r="70" spans="1:26" ht="260.25" customHeight="1">
      <c r="A70" s="38"/>
      <c r="B70" s="37"/>
      <c r="C70" s="33"/>
      <c r="D70" s="33"/>
      <c r="E70" s="1" t="s">
        <v>12</v>
      </c>
      <c r="F70" s="7">
        <v>3205.4</v>
      </c>
      <c r="G70" s="7">
        <v>3205.4</v>
      </c>
      <c r="H70" s="7">
        <f>I70</f>
        <v>3109.3</v>
      </c>
      <c r="I70" s="7">
        <v>3109.3</v>
      </c>
      <c r="J70" s="7">
        <f>I70/F70*100</f>
        <v>97.00193423597679</v>
      </c>
      <c r="K70" s="7">
        <f>I70/G70*100</f>
        <v>97.00193423597679</v>
      </c>
      <c r="L70" s="7">
        <f>I70/H70*100</f>
        <v>100</v>
      </c>
      <c r="M70" s="19" t="s">
        <v>97</v>
      </c>
      <c r="N70" s="44"/>
      <c r="O70" s="13"/>
      <c r="P70" s="13"/>
      <c r="Q70" s="13"/>
      <c r="R70" s="13"/>
      <c r="S70" s="14"/>
      <c r="T70" s="13"/>
      <c r="U70" s="13"/>
      <c r="V70" s="13"/>
      <c r="W70" s="13"/>
      <c r="X70" s="13"/>
      <c r="Y70" s="13"/>
      <c r="Z70" s="13"/>
    </row>
    <row r="71" spans="1:26" ht="83.25" customHeight="1">
      <c r="A71" s="38"/>
      <c r="B71" s="37"/>
      <c r="C71" s="33"/>
      <c r="D71" s="33"/>
      <c r="E71" s="1" t="s">
        <v>16</v>
      </c>
      <c r="F71" s="7" t="s">
        <v>63</v>
      </c>
      <c r="G71" s="7" t="s">
        <v>0</v>
      </c>
      <c r="H71" s="7" t="s">
        <v>0</v>
      </c>
      <c r="I71" s="7" t="s">
        <v>0</v>
      </c>
      <c r="J71" s="7" t="s">
        <v>0</v>
      </c>
      <c r="K71" s="7" t="s">
        <v>0</v>
      </c>
      <c r="L71" s="7" t="s">
        <v>0</v>
      </c>
      <c r="M71" s="35" t="s">
        <v>98</v>
      </c>
      <c r="N71" s="44"/>
      <c r="O71" s="13"/>
      <c r="P71" s="13"/>
      <c r="Q71" s="13"/>
      <c r="R71" s="13"/>
      <c r="S71" s="14"/>
      <c r="T71" s="13"/>
      <c r="U71" s="13"/>
      <c r="V71" s="13"/>
      <c r="W71" s="13"/>
      <c r="X71" s="13"/>
      <c r="Y71" s="13"/>
      <c r="Z71" s="13"/>
    </row>
    <row r="72" spans="1:26" ht="68.25" customHeight="1">
      <c r="A72" s="38"/>
      <c r="B72" s="37"/>
      <c r="C72" s="33"/>
      <c r="D72" s="33"/>
      <c r="E72" s="1" t="s">
        <v>13</v>
      </c>
      <c r="F72" s="7"/>
      <c r="G72" s="7"/>
      <c r="H72" s="7"/>
      <c r="I72" s="7"/>
      <c r="J72" s="7"/>
      <c r="K72" s="7"/>
      <c r="L72" s="7" t="s">
        <v>0</v>
      </c>
      <c r="M72" s="36"/>
      <c r="N72" s="44"/>
      <c r="O72" s="13"/>
      <c r="P72" s="13"/>
      <c r="Q72" s="13"/>
      <c r="R72" s="13"/>
      <c r="S72" s="14"/>
      <c r="T72" s="13"/>
      <c r="U72" s="13"/>
      <c r="V72" s="13"/>
      <c r="W72" s="13"/>
      <c r="X72" s="13"/>
      <c r="Y72" s="13"/>
      <c r="Z72" s="13"/>
    </row>
    <row r="73" spans="1:26" ht="66" customHeight="1">
      <c r="A73" s="38">
        <v>11</v>
      </c>
      <c r="B73" s="37" t="s">
        <v>41</v>
      </c>
      <c r="C73" s="33" t="s">
        <v>78</v>
      </c>
      <c r="D73" s="33" t="s">
        <v>40</v>
      </c>
      <c r="E73" s="1" t="s">
        <v>10</v>
      </c>
      <c r="F73" s="7">
        <f>F74+F75+F76+F78</f>
        <v>21626.2</v>
      </c>
      <c r="G73" s="7">
        <f>G74+G75+G76+G78</f>
        <v>21626.2</v>
      </c>
      <c r="H73" s="7">
        <f>H74+H75+H76+H78</f>
        <v>21625.3</v>
      </c>
      <c r="I73" s="7">
        <f>I74+I75+I76+I78</f>
        <v>21625.3</v>
      </c>
      <c r="J73" s="7">
        <f>I73/F73*100</f>
        <v>99.99583838122277</v>
      </c>
      <c r="K73" s="7">
        <f>I73/G73*100</f>
        <v>99.99583838122277</v>
      </c>
      <c r="L73" s="7">
        <f>I73/H73*100</f>
        <v>100</v>
      </c>
      <c r="M73" s="37" t="s">
        <v>137</v>
      </c>
      <c r="N73" s="37" t="s">
        <v>138</v>
      </c>
      <c r="O73" s="14">
        <f>P73+Q73+R73</f>
        <v>7</v>
      </c>
      <c r="P73" s="13">
        <v>7</v>
      </c>
      <c r="Q73" s="13"/>
      <c r="R73" s="13"/>
      <c r="S73" s="14">
        <v>100</v>
      </c>
      <c r="T73" s="13"/>
      <c r="U73" s="13"/>
      <c r="V73" s="13"/>
      <c r="W73" s="13"/>
      <c r="X73" s="13"/>
      <c r="Y73" s="13"/>
      <c r="Z73" s="13"/>
    </row>
    <row r="74" spans="1:26" ht="93.75" customHeight="1">
      <c r="A74" s="38"/>
      <c r="B74" s="37"/>
      <c r="C74" s="33"/>
      <c r="D74" s="33"/>
      <c r="E74" s="1" t="s">
        <v>11</v>
      </c>
      <c r="F74" s="7"/>
      <c r="G74" s="7"/>
      <c r="H74" s="7"/>
      <c r="I74" s="7"/>
      <c r="J74" s="7"/>
      <c r="K74" s="7"/>
      <c r="L74" s="7"/>
      <c r="M74" s="44"/>
      <c r="N74" s="44"/>
      <c r="O74" s="13"/>
      <c r="P74" s="13"/>
      <c r="Q74" s="13"/>
      <c r="R74" s="13"/>
      <c r="S74" s="14"/>
      <c r="T74" s="13"/>
      <c r="U74" s="13"/>
      <c r="V74" s="13"/>
      <c r="W74" s="13"/>
      <c r="X74" s="13"/>
      <c r="Y74" s="13"/>
      <c r="Z74" s="13"/>
    </row>
    <row r="75" spans="1:26" ht="65.25" customHeight="1">
      <c r="A75" s="38"/>
      <c r="B75" s="37"/>
      <c r="C75" s="33"/>
      <c r="D75" s="33"/>
      <c r="E75" s="1" t="s">
        <v>1</v>
      </c>
      <c r="F75" s="7">
        <v>0</v>
      </c>
      <c r="G75" s="7">
        <v>0</v>
      </c>
      <c r="H75" s="7">
        <v>0</v>
      </c>
      <c r="I75" s="7">
        <v>0</v>
      </c>
      <c r="J75" s="7" t="s">
        <v>0</v>
      </c>
      <c r="K75" s="7" t="s">
        <v>0</v>
      </c>
      <c r="L75" s="7" t="s">
        <v>0</v>
      </c>
      <c r="M75" s="44"/>
      <c r="N75" s="44"/>
      <c r="O75" s="13"/>
      <c r="P75" s="13"/>
      <c r="Q75" s="13"/>
      <c r="R75" s="13"/>
      <c r="S75" s="14"/>
      <c r="T75" s="13"/>
      <c r="U75" s="13"/>
      <c r="V75" s="13"/>
      <c r="W75" s="13"/>
      <c r="X75" s="13"/>
      <c r="Y75" s="13"/>
      <c r="Z75" s="13"/>
    </row>
    <row r="76" spans="1:26" ht="123.75" customHeight="1">
      <c r="A76" s="38"/>
      <c r="B76" s="37"/>
      <c r="C76" s="33"/>
      <c r="D76" s="33"/>
      <c r="E76" s="1" t="s">
        <v>12</v>
      </c>
      <c r="F76" s="7">
        <v>21626.2</v>
      </c>
      <c r="G76" s="7">
        <v>21626.2</v>
      </c>
      <c r="H76" s="7">
        <f>I76</f>
        <v>21625.3</v>
      </c>
      <c r="I76" s="7">
        <v>21625.3</v>
      </c>
      <c r="J76" s="7">
        <f>I76/F76*100</f>
        <v>99.99583838122277</v>
      </c>
      <c r="K76" s="7">
        <f>I76/G76*100</f>
        <v>99.99583838122277</v>
      </c>
      <c r="L76" s="7">
        <f>I76/H76*100</f>
        <v>100</v>
      </c>
      <c r="M76" s="44"/>
      <c r="N76" s="44"/>
      <c r="O76" s="13"/>
      <c r="P76" s="13"/>
      <c r="Q76" s="13"/>
      <c r="R76" s="13"/>
      <c r="S76" s="14"/>
      <c r="T76" s="13"/>
      <c r="U76" s="13"/>
      <c r="V76" s="13"/>
      <c r="W76" s="13"/>
      <c r="X76" s="13"/>
      <c r="Y76" s="13"/>
      <c r="Z76" s="13"/>
    </row>
    <row r="77" spans="1:26" ht="120.75" customHeight="1">
      <c r="A77" s="38"/>
      <c r="B77" s="37"/>
      <c r="C77" s="33"/>
      <c r="D77" s="33"/>
      <c r="E77" s="1" t="s">
        <v>16</v>
      </c>
      <c r="F77" s="7" t="s">
        <v>0</v>
      </c>
      <c r="G77" s="7" t="s">
        <v>0</v>
      </c>
      <c r="H77" s="7" t="s">
        <v>0</v>
      </c>
      <c r="I77" s="7" t="s">
        <v>0</v>
      </c>
      <c r="J77" s="7" t="s">
        <v>0</v>
      </c>
      <c r="K77" s="7" t="s">
        <v>0</v>
      </c>
      <c r="L77" s="7" t="s">
        <v>0</v>
      </c>
      <c r="M77" s="44"/>
      <c r="N77" s="44"/>
      <c r="O77" s="13"/>
      <c r="P77" s="13"/>
      <c r="Q77" s="13"/>
      <c r="R77" s="13"/>
      <c r="S77" s="14"/>
      <c r="T77" s="13"/>
      <c r="U77" s="13"/>
      <c r="V77" s="13"/>
      <c r="W77" s="13"/>
      <c r="X77" s="13"/>
      <c r="Y77" s="13"/>
      <c r="Z77" s="13"/>
    </row>
    <row r="78" spans="1:26" ht="150" customHeight="1">
      <c r="A78" s="38"/>
      <c r="B78" s="37"/>
      <c r="C78" s="33"/>
      <c r="D78" s="33"/>
      <c r="E78" s="1" t="s">
        <v>13</v>
      </c>
      <c r="F78" s="7"/>
      <c r="G78" s="7"/>
      <c r="H78" s="7"/>
      <c r="I78" s="7"/>
      <c r="J78" s="7"/>
      <c r="K78" s="7"/>
      <c r="L78" s="7"/>
      <c r="M78" s="44"/>
      <c r="N78" s="44"/>
      <c r="O78" s="13"/>
      <c r="P78" s="13"/>
      <c r="Q78" s="13"/>
      <c r="R78" s="13"/>
      <c r="S78" s="14"/>
      <c r="T78" s="13"/>
      <c r="U78" s="13"/>
      <c r="V78" s="13"/>
      <c r="W78" s="13"/>
      <c r="X78" s="13"/>
      <c r="Y78" s="13"/>
      <c r="Z78" s="13"/>
    </row>
    <row r="79" spans="1:26" ht="45" customHeight="1">
      <c r="A79" s="38">
        <v>12</v>
      </c>
      <c r="B79" s="37" t="s">
        <v>42</v>
      </c>
      <c r="C79" s="33" t="s">
        <v>79</v>
      </c>
      <c r="D79" s="33" t="s">
        <v>37</v>
      </c>
      <c r="E79" s="1" t="s">
        <v>10</v>
      </c>
      <c r="F79" s="7">
        <f>F80+F81+F82+F84</f>
        <v>5063.6</v>
      </c>
      <c r="G79" s="7">
        <f>G80+G81+G82+G84</f>
        <v>5063.6</v>
      </c>
      <c r="H79" s="7">
        <f>H80+H81+H82+H84</f>
        <v>5063.5</v>
      </c>
      <c r="I79" s="7">
        <f>I80+I81+I82+I84</f>
        <v>5063.5</v>
      </c>
      <c r="J79" s="7">
        <f>I79/F79*100</f>
        <v>99.99802512046764</v>
      </c>
      <c r="K79" s="7">
        <f>I79/G79*100</f>
        <v>99.99802512046764</v>
      </c>
      <c r="L79" s="7">
        <f>I79/H79*100</f>
        <v>100</v>
      </c>
      <c r="M79" s="37" t="s">
        <v>139</v>
      </c>
      <c r="N79" s="37" t="s">
        <v>140</v>
      </c>
      <c r="O79" s="14">
        <f>P79+Q79+R79</f>
        <v>7</v>
      </c>
      <c r="P79" s="13">
        <v>7</v>
      </c>
      <c r="Q79" s="13"/>
      <c r="R79" s="13">
        <v>0</v>
      </c>
      <c r="S79" s="14">
        <v>100</v>
      </c>
      <c r="T79" s="13"/>
      <c r="U79" s="13"/>
      <c r="V79" s="13"/>
      <c r="W79" s="13"/>
      <c r="X79" s="13"/>
      <c r="Y79" s="13"/>
      <c r="Z79" s="13"/>
    </row>
    <row r="80" spans="1:26" ht="56.25" customHeight="1">
      <c r="A80" s="38"/>
      <c r="B80" s="37"/>
      <c r="C80" s="33"/>
      <c r="D80" s="33"/>
      <c r="E80" s="1" t="s">
        <v>11</v>
      </c>
      <c r="F80" s="7"/>
      <c r="G80" s="7"/>
      <c r="H80" s="7"/>
      <c r="I80" s="7"/>
      <c r="J80" s="7"/>
      <c r="K80" s="7"/>
      <c r="L80" s="7"/>
      <c r="M80" s="44"/>
      <c r="N80" s="44"/>
      <c r="O80" s="13"/>
      <c r="P80" s="13"/>
      <c r="Q80" s="13"/>
      <c r="R80" s="13"/>
      <c r="S80" s="14"/>
      <c r="T80" s="13"/>
      <c r="U80" s="13"/>
      <c r="V80" s="13"/>
      <c r="W80" s="13"/>
      <c r="X80" s="13"/>
      <c r="Y80" s="13"/>
      <c r="Z80" s="13"/>
    </row>
    <row r="81" spans="1:26" ht="61.5" customHeight="1">
      <c r="A81" s="38"/>
      <c r="B81" s="37"/>
      <c r="C81" s="33"/>
      <c r="D81" s="33"/>
      <c r="E81" s="1" t="s">
        <v>1</v>
      </c>
      <c r="F81" s="7">
        <v>2340.8</v>
      </c>
      <c r="G81" s="7">
        <v>2340.8</v>
      </c>
      <c r="H81" s="7">
        <v>2340.7</v>
      </c>
      <c r="I81" s="7">
        <v>2340.7</v>
      </c>
      <c r="J81" s="7">
        <f>I81/F81*100</f>
        <v>99.99572795625426</v>
      </c>
      <c r="K81" s="7">
        <f>I81/G81*100</f>
        <v>99.99572795625426</v>
      </c>
      <c r="L81" s="7">
        <f>I81/H81*100</f>
        <v>100</v>
      </c>
      <c r="M81" s="44"/>
      <c r="N81" s="44"/>
      <c r="O81" s="13"/>
      <c r="P81" s="13"/>
      <c r="Q81" s="13"/>
      <c r="R81" s="13"/>
      <c r="S81" s="14"/>
      <c r="T81" s="13"/>
      <c r="U81" s="13"/>
      <c r="V81" s="13"/>
      <c r="W81" s="13"/>
      <c r="X81" s="13"/>
      <c r="Y81" s="13"/>
      <c r="Z81" s="13"/>
    </row>
    <row r="82" spans="1:26" ht="70.5" customHeight="1">
      <c r="A82" s="38"/>
      <c r="B82" s="37"/>
      <c r="C82" s="33"/>
      <c r="D82" s="33"/>
      <c r="E82" s="1" t="s">
        <v>12</v>
      </c>
      <c r="F82" s="7">
        <v>2722.8</v>
      </c>
      <c r="G82" s="7">
        <v>2722.8</v>
      </c>
      <c r="H82" s="7">
        <f>I82</f>
        <v>2722.8</v>
      </c>
      <c r="I82" s="7">
        <v>2722.8</v>
      </c>
      <c r="J82" s="7">
        <f>I82/F82*100</f>
        <v>100</v>
      </c>
      <c r="K82" s="7">
        <f>I82/G82*100</f>
        <v>100</v>
      </c>
      <c r="L82" s="7">
        <f>I82/H82*100</f>
        <v>100</v>
      </c>
      <c r="M82" s="44"/>
      <c r="N82" s="44"/>
      <c r="O82" s="13"/>
      <c r="P82" s="13"/>
      <c r="Q82" s="13"/>
      <c r="R82" s="13"/>
      <c r="S82" s="14"/>
      <c r="T82" s="13"/>
      <c r="U82" s="13"/>
      <c r="V82" s="13"/>
      <c r="W82" s="13"/>
      <c r="X82" s="13"/>
      <c r="Y82" s="13"/>
      <c r="Z82" s="13"/>
    </row>
    <row r="83" spans="1:26" ht="96" customHeight="1">
      <c r="A83" s="38"/>
      <c r="B83" s="37"/>
      <c r="C83" s="33"/>
      <c r="D83" s="33"/>
      <c r="E83" s="1" t="s">
        <v>16</v>
      </c>
      <c r="F83" s="7" t="s">
        <v>0</v>
      </c>
      <c r="G83" s="7"/>
      <c r="H83" s="7" t="s">
        <v>0</v>
      </c>
      <c r="I83" s="7" t="s">
        <v>0</v>
      </c>
      <c r="J83" s="7" t="s">
        <v>0</v>
      </c>
      <c r="K83" s="7" t="s">
        <v>0</v>
      </c>
      <c r="L83" s="7" t="s">
        <v>0</v>
      </c>
      <c r="M83" s="44"/>
      <c r="N83" s="44"/>
      <c r="O83" s="13"/>
      <c r="P83" s="13"/>
      <c r="Q83" s="13"/>
      <c r="R83" s="13"/>
      <c r="S83" s="14"/>
      <c r="T83" s="13"/>
      <c r="U83" s="13"/>
      <c r="V83" s="13"/>
      <c r="W83" s="13"/>
      <c r="X83" s="13"/>
      <c r="Y83" s="13"/>
      <c r="Z83" s="13"/>
    </row>
    <row r="84" spans="1:26" ht="112.5" customHeight="1">
      <c r="A84" s="38"/>
      <c r="B84" s="37"/>
      <c r="C84" s="33"/>
      <c r="D84" s="33"/>
      <c r="E84" s="1" t="s">
        <v>13</v>
      </c>
      <c r="F84" s="7"/>
      <c r="G84" s="7"/>
      <c r="H84" s="7"/>
      <c r="I84" s="7"/>
      <c r="J84" s="7" t="s">
        <v>0</v>
      </c>
      <c r="K84" s="7" t="s">
        <v>0</v>
      </c>
      <c r="L84" s="7" t="s">
        <v>0</v>
      </c>
      <c r="M84" s="44"/>
      <c r="N84" s="62"/>
      <c r="O84" s="13"/>
      <c r="P84" s="13"/>
      <c r="Q84" s="13"/>
      <c r="R84" s="13"/>
      <c r="S84" s="14"/>
      <c r="T84" s="13"/>
      <c r="U84" s="13"/>
      <c r="V84" s="13"/>
      <c r="W84" s="13"/>
      <c r="X84" s="13"/>
      <c r="Y84" s="13"/>
      <c r="Z84" s="13"/>
    </row>
    <row r="85" spans="1:26" ht="128.25" customHeight="1">
      <c r="A85" s="50">
        <v>13</v>
      </c>
      <c r="B85" s="34" t="s">
        <v>43</v>
      </c>
      <c r="C85" s="41" t="s">
        <v>80</v>
      </c>
      <c r="D85" s="41" t="s">
        <v>34</v>
      </c>
      <c r="E85" s="1" t="s">
        <v>10</v>
      </c>
      <c r="F85" s="7">
        <f>F86+F87+F88</f>
        <v>37901.1</v>
      </c>
      <c r="G85" s="7">
        <f>G86+G87+G88</f>
        <v>37901.1</v>
      </c>
      <c r="H85" s="7">
        <f>H86+H87+H88</f>
        <v>37533.6</v>
      </c>
      <c r="I85" s="7">
        <f>I86+I87+I88</f>
        <v>37533.6</v>
      </c>
      <c r="J85" s="7">
        <f>I85/F85*100</f>
        <v>99.0303711501777</v>
      </c>
      <c r="K85" s="7">
        <f>I85/G85*100</f>
        <v>99.0303711501777</v>
      </c>
      <c r="L85" s="7">
        <f>I85/H85*100</f>
        <v>100</v>
      </c>
      <c r="M85" s="37" t="s">
        <v>89</v>
      </c>
      <c r="N85" s="34" t="s">
        <v>141</v>
      </c>
      <c r="O85" s="30">
        <f>P85+Q85+R85</f>
        <v>10</v>
      </c>
      <c r="P85" s="31">
        <v>7</v>
      </c>
      <c r="Q85" s="31">
        <v>3</v>
      </c>
      <c r="R85" s="32">
        <v>0</v>
      </c>
      <c r="S85" s="14">
        <v>106.2</v>
      </c>
      <c r="T85" s="13"/>
      <c r="U85" s="13"/>
      <c r="V85" s="13"/>
      <c r="W85" s="13"/>
      <c r="X85" s="13"/>
      <c r="Y85" s="13"/>
      <c r="Z85" s="13"/>
    </row>
    <row r="86" spans="1:26" ht="93" customHeight="1">
      <c r="A86" s="51"/>
      <c r="B86" s="35"/>
      <c r="C86" s="42"/>
      <c r="D86" s="42"/>
      <c r="E86" s="1" t="s">
        <v>11</v>
      </c>
      <c r="F86" s="7"/>
      <c r="G86" s="7"/>
      <c r="H86" s="7"/>
      <c r="I86" s="7"/>
      <c r="J86" s="7"/>
      <c r="K86" s="7"/>
      <c r="L86" s="7"/>
      <c r="M86" s="44"/>
      <c r="N86" s="35"/>
      <c r="O86" s="21"/>
      <c r="P86" s="21"/>
      <c r="Q86" s="21"/>
      <c r="R86" s="22"/>
      <c r="S86" s="14"/>
      <c r="T86" s="13"/>
      <c r="U86" s="13"/>
      <c r="V86" s="13"/>
      <c r="W86" s="13"/>
      <c r="X86" s="13"/>
      <c r="Y86" s="13"/>
      <c r="Z86" s="13"/>
    </row>
    <row r="87" spans="1:26" ht="143.25" customHeight="1">
      <c r="A87" s="51"/>
      <c r="B87" s="35"/>
      <c r="C87" s="42"/>
      <c r="D87" s="42"/>
      <c r="E87" s="1" t="s">
        <v>1</v>
      </c>
      <c r="F87" s="7">
        <v>24082.1</v>
      </c>
      <c r="G87" s="7">
        <v>24082.1</v>
      </c>
      <c r="H87" s="7">
        <v>23831.7</v>
      </c>
      <c r="I87" s="7">
        <v>23831.7</v>
      </c>
      <c r="J87" s="7">
        <f>I87/F87*100</f>
        <v>98.96022356854262</v>
      </c>
      <c r="K87" s="7">
        <f>I87/G87*100</f>
        <v>98.96022356854262</v>
      </c>
      <c r="L87" s="7">
        <f>I87/H87*100</f>
        <v>100</v>
      </c>
      <c r="M87" s="44"/>
      <c r="N87" s="35"/>
      <c r="O87" s="21"/>
      <c r="P87" s="21"/>
      <c r="Q87" s="21"/>
      <c r="R87" s="22"/>
      <c r="S87" s="14"/>
      <c r="T87" s="13"/>
      <c r="U87" s="13"/>
      <c r="V87" s="13"/>
      <c r="W87" s="13"/>
      <c r="X87" s="13"/>
      <c r="Y87" s="13"/>
      <c r="Z87" s="13"/>
    </row>
    <row r="88" spans="1:26" ht="66" customHeight="1">
      <c r="A88" s="51"/>
      <c r="B88" s="35"/>
      <c r="C88" s="42"/>
      <c r="D88" s="42"/>
      <c r="E88" s="1" t="s">
        <v>12</v>
      </c>
      <c r="F88" s="7">
        <v>13819</v>
      </c>
      <c r="G88" s="7">
        <v>13819</v>
      </c>
      <c r="H88" s="7">
        <f>I88</f>
        <v>13701.9</v>
      </c>
      <c r="I88" s="7">
        <v>13701.9</v>
      </c>
      <c r="J88" s="7">
        <f>I88/F88*100</f>
        <v>99.15261596352846</v>
      </c>
      <c r="K88" s="7">
        <f>I88/G88*100</f>
        <v>99.15261596352846</v>
      </c>
      <c r="L88" s="7">
        <f>I88/H88*100</f>
        <v>100</v>
      </c>
      <c r="M88" s="44"/>
      <c r="N88" s="35"/>
      <c r="O88" s="21"/>
      <c r="P88" s="21"/>
      <c r="Q88" s="21"/>
      <c r="R88" s="22"/>
      <c r="S88" s="14"/>
      <c r="T88" s="13"/>
      <c r="U88" s="13"/>
      <c r="V88" s="13"/>
      <c r="W88" s="13"/>
      <c r="X88" s="13"/>
      <c r="Y88" s="13"/>
      <c r="Z88" s="13"/>
    </row>
    <row r="89" spans="1:26" ht="162" customHeight="1">
      <c r="A89" s="51"/>
      <c r="B89" s="35"/>
      <c r="C89" s="42"/>
      <c r="D89" s="42"/>
      <c r="E89" s="1" t="s">
        <v>16</v>
      </c>
      <c r="F89" s="7"/>
      <c r="G89" s="7" t="s">
        <v>0</v>
      </c>
      <c r="H89" s="7" t="s">
        <v>0</v>
      </c>
      <c r="I89" s="7" t="s">
        <v>0</v>
      </c>
      <c r="J89" s="7" t="s">
        <v>0</v>
      </c>
      <c r="K89" s="7" t="s">
        <v>0</v>
      </c>
      <c r="L89" s="7"/>
      <c r="M89" s="44"/>
      <c r="N89" s="35"/>
      <c r="O89" s="21"/>
      <c r="P89" s="21"/>
      <c r="Q89" s="21"/>
      <c r="R89" s="22"/>
      <c r="S89" s="14"/>
      <c r="T89" s="13"/>
      <c r="U89" s="13"/>
      <c r="V89" s="13"/>
      <c r="W89" s="13"/>
      <c r="X89" s="13"/>
      <c r="Y89" s="13"/>
      <c r="Z89" s="13"/>
    </row>
    <row r="90" spans="1:26" ht="117" customHeight="1">
      <c r="A90" s="51"/>
      <c r="B90" s="35"/>
      <c r="C90" s="42"/>
      <c r="D90" s="42"/>
      <c r="E90" s="1" t="s">
        <v>13</v>
      </c>
      <c r="F90" s="7" t="s">
        <v>0</v>
      </c>
      <c r="G90" s="7"/>
      <c r="H90" s="7" t="s">
        <v>0</v>
      </c>
      <c r="I90" s="7" t="s">
        <v>0</v>
      </c>
      <c r="J90" s="7" t="s">
        <v>0</v>
      </c>
      <c r="K90" s="7" t="s">
        <v>0</v>
      </c>
      <c r="L90" s="7" t="s">
        <v>0</v>
      </c>
      <c r="M90" s="44"/>
      <c r="N90" s="35"/>
      <c r="O90" s="21"/>
      <c r="P90" s="21"/>
      <c r="Q90" s="21"/>
      <c r="R90" s="22"/>
      <c r="S90" s="14"/>
      <c r="T90" s="13"/>
      <c r="U90" s="13"/>
      <c r="V90" s="13"/>
      <c r="W90" s="13"/>
      <c r="X90" s="13"/>
      <c r="Y90" s="13"/>
      <c r="Z90" s="13"/>
    </row>
    <row r="91" spans="1:26" ht="408.75" customHeight="1">
      <c r="A91" s="52"/>
      <c r="B91" s="36"/>
      <c r="C91" s="43"/>
      <c r="D91" s="43"/>
      <c r="E91" s="1"/>
      <c r="F91" s="7"/>
      <c r="G91" s="7"/>
      <c r="H91" s="7"/>
      <c r="I91" s="7"/>
      <c r="J91" s="7"/>
      <c r="K91" s="7"/>
      <c r="L91" s="7"/>
      <c r="M91" s="1" t="s">
        <v>90</v>
      </c>
      <c r="N91" s="36"/>
      <c r="O91" s="23"/>
      <c r="P91" s="23"/>
      <c r="Q91" s="23"/>
      <c r="R91" s="24"/>
      <c r="S91" s="14"/>
      <c r="T91" s="13"/>
      <c r="U91" s="13"/>
      <c r="V91" s="13"/>
      <c r="W91" s="13"/>
      <c r="X91" s="13"/>
      <c r="Y91" s="13"/>
      <c r="Z91" s="13"/>
    </row>
    <row r="92" spans="1:26" ht="72.75" customHeight="1">
      <c r="A92" s="38">
        <v>14</v>
      </c>
      <c r="B92" s="37" t="s">
        <v>44</v>
      </c>
      <c r="C92" s="33" t="s">
        <v>81</v>
      </c>
      <c r="D92" s="33" t="s">
        <v>45</v>
      </c>
      <c r="E92" s="1" t="s">
        <v>10</v>
      </c>
      <c r="F92" s="7">
        <f>F93+F94+F95</f>
        <v>6398.2</v>
      </c>
      <c r="G92" s="7">
        <f>G93+G94+G95</f>
        <v>6398.2</v>
      </c>
      <c r="H92" s="7">
        <f>H93+H94+H95</f>
        <v>6355</v>
      </c>
      <c r="I92" s="7">
        <f>I93+I94+I95</f>
        <v>6355</v>
      </c>
      <c r="J92" s="7">
        <f>I92/F92*100</f>
        <v>99.32481010284143</v>
      </c>
      <c r="K92" s="7">
        <f>I92/G92*100</f>
        <v>99.32481010284143</v>
      </c>
      <c r="L92" s="7">
        <f>I92/H92*100</f>
        <v>100</v>
      </c>
      <c r="M92" s="37" t="s">
        <v>142</v>
      </c>
      <c r="N92" s="61" t="s">
        <v>91</v>
      </c>
      <c r="O92" s="13">
        <f>P92+Q92+R92</f>
        <v>3</v>
      </c>
      <c r="P92" s="13">
        <v>3</v>
      </c>
      <c r="Q92" s="13"/>
      <c r="R92" s="13"/>
      <c r="S92" s="14">
        <v>100</v>
      </c>
      <c r="T92" s="13"/>
      <c r="U92" s="13"/>
      <c r="V92" s="13"/>
      <c r="W92" s="13"/>
      <c r="X92" s="13"/>
      <c r="Y92" s="13"/>
      <c r="Z92" s="13"/>
    </row>
    <row r="93" spans="1:26" ht="59.25" customHeight="1">
      <c r="A93" s="38"/>
      <c r="B93" s="37"/>
      <c r="C93" s="33"/>
      <c r="D93" s="33"/>
      <c r="E93" s="1" t="s">
        <v>11</v>
      </c>
      <c r="F93" s="7"/>
      <c r="G93" s="7"/>
      <c r="H93" s="7"/>
      <c r="I93" s="7"/>
      <c r="J93" s="7"/>
      <c r="K93" s="7"/>
      <c r="L93" s="7"/>
      <c r="M93" s="44"/>
      <c r="N93" s="40"/>
      <c r="O93" s="13"/>
      <c r="P93" s="13"/>
      <c r="Q93" s="13"/>
      <c r="R93" s="13"/>
      <c r="S93" s="14"/>
      <c r="T93" s="13"/>
      <c r="U93" s="13"/>
      <c r="V93" s="13"/>
      <c r="W93" s="13"/>
      <c r="X93" s="13"/>
      <c r="Y93" s="13"/>
      <c r="Z93" s="13"/>
    </row>
    <row r="94" spans="1:26" ht="60" customHeight="1">
      <c r="A94" s="38"/>
      <c r="B94" s="37"/>
      <c r="C94" s="33"/>
      <c r="D94" s="33"/>
      <c r="E94" s="1" t="s">
        <v>1</v>
      </c>
      <c r="F94" s="7"/>
      <c r="G94" s="7"/>
      <c r="H94" s="7"/>
      <c r="I94" s="7"/>
      <c r="J94" s="7" t="s">
        <v>0</v>
      </c>
      <c r="K94" s="7" t="s">
        <v>0</v>
      </c>
      <c r="L94" s="7" t="s">
        <v>0</v>
      </c>
      <c r="M94" s="44"/>
      <c r="N94" s="40"/>
      <c r="O94" s="13"/>
      <c r="P94" s="13"/>
      <c r="Q94" s="13"/>
      <c r="R94" s="13"/>
      <c r="S94" s="14"/>
      <c r="T94" s="13"/>
      <c r="U94" s="13"/>
      <c r="V94" s="13"/>
      <c r="W94" s="13"/>
      <c r="X94" s="13"/>
      <c r="Y94" s="13"/>
      <c r="Z94" s="13"/>
    </row>
    <row r="95" spans="1:26" ht="44.25" customHeight="1">
      <c r="A95" s="38"/>
      <c r="B95" s="37"/>
      <c r="C95" s="33"/>
      <c r="D95" s="33"/>
      <c r="E95" s="1" t="s">
        <v>12</v>
      </c>
      <c r="F95" s="7">
        <v>6398.2</v>
      </c>
      <c r="G95" s="7">
        <v>6398.2</v>
      </c>
      <c r="H95" s="7">
        <f>I95</f>
        <v>6355</v>
      </c>
      <c r="I95" s="7">
        <v>6355</v>
      </c>
      <c r="J95" s="7">
        <f>I95/F95*100</f>
        <v>99.32481010284143</v>
      </c>
      <c r="K95" s="7">
        <f>I95/G95*100</f>
        <v>99.32481010284143</v>
      </c>
      <c r="L95" s="7">
        <f>I95/H95*100</f>
        <v>100</v>
      </c>
      <c r="M95" s="44"/>
      <c r="N95" s="40"/>
      <c r="O95" s="13"/>
      <c r="P95" s="13"/>
      <c r="Q95" s="13"/>
      <c r="R95" s="13"/>
      <c r="S95" s="14"/>
      <c r="T95" s="13"/>
      <c r="U95" s="13"/>
      <c r="V95" s="13"/>
      <c r="W95" s="13"/>
      <c r="X95" s="13"/>
      <c r="Y95" s="13"/>
      <c r="Z95" s="13"/>
    </row>
    <row r="96" spans="1:26" ht="65.25" customHeight="1">
      <c r="A96" s="38"/>
      <c r="B96" s="37"/>
      <c r="C96" s="33"/>
      <c r="D96" s="33"/>
      <c r="E96" s="1" t="s">
        <v>16</v>
      </c>
      <c r="F96" s="7"/>
      <c r="G96" s="7"/>
      <c r="H96" s="7"/>
      <c r="I96" s="7"/>
      <c r="J96" s="7"/>
      <c r="K96" s="7"/>
      <c r="L96" s="7"/>
      <c r="M96" s="44"/>
      <c r="N96" s="40"/>
      <c r="O96" s="13"/>
      <c r="P96" s="13"/>
      <c r="Q96" s="13"/>
      <c r="R96" s="13"/>
      <c r="S96" s="14"/>
      <c r="T96" s="13"/>
      <c r="U96" s="13"/>
      <c r="V96" s="13"/>
      <c r="W96" s="13"/>
      <c r="X96" s="13"/>
      <c r="Y96" s="13"/>
      <c r="Z96" s="13"/>
    </row>
    <row r="97" spans="1:26" ht="54" customHeight="1">
      <c r="A97" s="38"/>
      <c r="B97" s="37"/>
      <c r="C97" s="33"/>
      <c r="D97" s="33"/>
      <c r="E97" s="1" t="s">
        <v>13</v>
      </c>
      <c r="F97" s="7" t="s">
        <v>0</v>
      </c>
      <c r="G97" s="7" t="s">
        <v>0</v>
      </c>
      <c r="H97" s="7" t="s">
        <v>0</v>
      </c>
      <c r="I97" s="7" t="s">
        <v>0</v>
      </c>
      <c r="J97" s="7" t="s">
        <v>0</v>
      </c>
      <c r="K97" s="7" t="s">
        <v>0</v>
      </c>
      <c r="L97" s="7"/>
      <c r="M97" s="44"/>
      <c r="N97" s="40"/>
      <c r="O97" s="13"/>
      <c r="P97" s="13"/>
      <c r="Q97" s="13"/>
      <c r="R97" s="13"/>
      <c r="S97" s="14"/>
      <c r="T97" s="13"/>
      <c r="U97" s="13"/>
      <c r="V97" s="13"/>
      <c r="W97" s="13"/>
      <c r="X97" s="13"/>
      <c r="Y97" s="13"/>
      <c r="Z97" s="13"/>
    </row>
    <row r="98" spans="1:26" ht="81" customHeight="1">
      <c r="A98" s="38">
        <v>15</v>
      </c>
      <c r="B98" s="37" t="s">
        <v>46</v>
      </c>
      <c r="C98" s="33" t="s">
        <v>82</v>
      </c>
      <c r="D98" s="33" t="s">
        <v>37</v>
      </c>
      <c r="E98" s="1" t="s">
        <v>10</v>
      </c>
      <c r="F98" s="7">
        <f>F99+F100+F101+F103</f>
        <v>173352.80000000002</v>
      </c>
      <c r="G98" s="7">
        <f>G99+G100+G101+G103</f>
        <v>173352.80000000002</v>
      </c>
      <c r="H98" s="7">
        <f>H99+H100+H101+H103</f>
        <v>160807.6</v>
      </c>
      <c r="I98" s="7">
        <f>I99+I100+I101+I103</f>
        <v>160807.6</v>
      </c>
      <c r="J98" s="7">
        <f>I98/F98*100</f>
        <v>92.76319736398835</v>
      </c>
      <c r="K98" s="7">
        <f>I98/G98*100</f>
        <v>92.76319736398835</v>
      </c>
      <c r="L98" s="7">
        <f>I98/H98*100</f>
        <v>100</v>
      </c>
      <c r="M98" s="37" t="s">
        <v>143</v>
      </c>
      <c r="N98" s="37" t="s">
        <v>144</v>
      </c>
      <c r="O98" s="13">
        <f>P98+Q98+R98</f>
        <v>6</v>
      </c>
      <c r="P98" s="13">
        <v>6</v>
      </c>
      <c r="Q98" s="13"/>
      <c r="R98" s="13"/>
      <c r="S98" s="14">
        <v>100</v>
      </c>
      <c r="T98" s="13"/>
      <c r="U98" s="13"/>
      <c r="V98" s="13"/>
      <c r="W98" s="13"/>
      <c r="X98" s="13"/>
      <c r="Y98" s="13"/>
      <c r="Z98" s="13"/>
    </row>
    <row r="99" spans="1:26" ht="63" customHeight="1">
      <c r="A99" s="38"/>
      <c r="B99" s="37"/>
      <c r="C99" s="33"/>
      <c r="D99" s="33"/>
      <c r="E99" s="1" t="s">
        <v>11</v>
      </c>
      <c r="F99" s="7"/>
      <c r="G99" s="7"/>
      <c r="H99" s="7"/>
      <c r="I99" s="7"/>
      <c r="J99" s="7"/>
      <c r="K99" s="7"/>
      <c r="L99" s="7"/>
      <c r="M99" s="44"/>
      <c r="N99" s="44"/>
      <c r="O99" s="13"/>
      <c r="P99" s="13"/>
      <c r="Q99" s="13"/>
      <c r="R99" s="13"/>
      <c r="S99" s="14"/>
      <c r="T99" s="13"/>
      <c r="U99" s="13"/>
      <c r="V99" s="13"/>
      <c r="W99" s="13"/>
      <c r="X99" s="13"/>
      <c r="Y99" s="13"/>
      <c r="Z99" s="13"/>
    </row>
    <row r="100" spans="1:26" ht="47.25">
      <c r="A100" s="38"/>
      <c r="B100" s="37"/>
      <c r="C100" s="33"/>
      <c r="D100" s="33"/>
      <c r="E100" s="1" t="s">
        <v>1</v>
      </c>
      <c r="F100" s="7">
        <v>38219.1</v>
      </c>
      <c r="G100" s="7">
        <v>38219.1</v>
      </c>
      <c r="H100" s="7">
        <v>30921.8</v>
      </c>
      <c r="I100" s="7">
        <v>30921.8</v>
      </c>
      <c r="J100" s="7">
        <f>I100/F100*100</f>
        <v>80.90666708530551</v>
      </c>
      <c r="K100" s="7">
        <f>I100/G100*100</f>
        <v>80.90666708530551</v>
      </c>
      <c r="L100" s="7">
        <f>I100/H100*100</f>
        <v>100</v>
      </c>
      <c r="M100" s="44"/>
      <c r="N100" s="44"/>
      <c r="O100" s="13"/>
      <c r="P100" s="13"/>
      <c r="Q100" s="13"/>
      <c r="R100" s="13"/>
      <c r="S100" s="14"/>
      <c r="T100" s="13"/>
      <c r="U100" s="13"/>
      <c r="V100" s="13"/>
      <c r="W100" s="13"/>
      <c r="X100" s="13"/>
      <c r="Y100" s="13"/>
      <c r="Z100" s="13"/>
    </row>
    <row r="101" spans="1:26" ht="84" customHeight="1">
      <c r="A101" s="38"/>
      <c r="B101" s="37"/>
      <c r="C101" s="33"/>
      <c r="D101" s="33"/>
      <c r="E101" s="1" t="s">
        <v>12</v>
      </c>
      <c r="F101" s="7">
        <v>135133.7</v>
      </c>
      <c r="G101" s="7">
        <v>135133.7</v>
      </c>
      <c r="H101" s="7">
        <f>I101</f>
        <v>129885.8</v>
      </c>
      <c r="I101" s="7">
        <v>129885.8</v>
      </c>
      <c r="J101" s="7">
        <f>I101/F101*100</f>
        <v>96.11651275736548</v>
      </c>
      <c r="K101" s="7">
        <f>I101/G101*100</f>
        <v>96.11651275736548</v>
      </c>
      <c r="L101" s="7">
        <f>I101/H101*100</f>
        <v>100</v>
      </c>
      <c r="M101" s="44"/>
      <c r="N101" s="44"/>
      <c r="O101" s="13"/>
      <c r="P101" s="13"/>
      <c r="Q101" s="13"/>
      <c r="R101" s="13"/>
      <c r="S101" s="14"/>
      <c r="T101" s="13"/>
      <c r="U101" s="13"/>
      <c r="V101" s="13"/>
      <c r="W101" s="13"/>
      <c r="X101" s="13"/>
      <c r="Y101" s="13"/>
      <c r="Z101" s="13"/>
    </row>
    <row r="102" spans="1:26" ht="130.5" customHeight="1">
      <c r="A102" s="38"/>
      <c r="B102" s="37"/>
      <c r="C102" s="33"/>
      <c r="D102" s="33"/>
      <c r="E102" s="1" t="s">
        <v>16</v>
      </c>
      <c r="F102" s="7"/>
      <c r="G102" s="7" t="s">
        <v>0</v>
      </c>
      <c r="H102" s="7" t="s">
        <v>0</v>
      </c>
      <c r="I102" s="7" t="s">
        <v>0</v>
      </c>
      <c r="J102" s="7" t="s">
        <v>0</v>
      </c>
      <c r="K102" s="7" t="s">
        <v>0</v>
      </c>
      <c r="L102" s="7" t="s">
        <v>0</v>
      </c>
      <c r="M102" s="44"/>
      <c r="N102" s="44"/>
      <c r="O102" s="13"/>
      <c r="P102" s="13"/>
      <c r="Q102" s="13"/>
      <c r="R102" s="13"/>
      <c r="S102" s="14"/>
      <c r="T102" s="13"/>
      <c r="U102" s="13"/>
      <c r="V102" s="13"/>
      <c r="W102" s="13"/>
      <c r="X102" s="13"/>
      <c r="Y102" s="13"/>
      <c r="Z102" s="13"/>
    </row>
    <row r="103" spans="1:26" ht="175.5" customHeight="1">
      <c r="A103" s="38"/>
      <c r="B103" s="37"/>
      <c r="C103" s="33"/>
      <c r="D103" s="33"/>
      <c r="E103" s="1" t="s">
        <v>13</v>
      </c>
      <c r="F103" s="7"/>
      <c r="G103" s="7"/>
      <c r="H103" s="7"/>
      <c r="I103" s="7"/>
      <c r="J103" s="7"/>
      <c r="K103" s="7"/>
      <c r="L103" s="7"/>
      <c r="M103" s="44"/>
      <c r="N103" s="44"/>
      <c r="O103" s="13"/>
      <c r="P103" s="13"/>
      <c r="Q103" s="13"/>
      <c r="R103" s="13"/>
      <c r="S103" s="14"/>
      <c r="T103" s="13"/>
      <c r="U103" s="13"/>
      <c r="V103" s="13"/>
      <c r="W103" s="13"/>
      <c r="X103" s="13"/>
      <c r="Y103" s="13"/>
      <c r="Z103" s="13"/>
    </row>
    <row r="104" spans="1:26" ht="75.75" customHeight="1">
      <c r="A104" s="38">
        <v>16</v>
      </c>
      <c r="B104" s="37" t="s">
        <v>47</v>
      </c>
      <c r="C104" s="33" t="s">
        <v>83</v>
      </c>
      <c r="D104" s="33" t="s">
        <v>49</v>
      </c>
      <c r="E104" s="1" t="s">
        <v>10</v>
      </c>
      <c r="F104" s="7">
        <f>F105+F106+F107+F109</f>
        <v>28496.2</v>
      </c>
      <c r="G104" s="7">
        <f>G105+G106+G107+G109</f>
        <v>28496.2</v>
      </c>
      <c r="H104" s="7">
        <f>H105+H106+H107+H109</f>
        <v>20512.3</v>
      </c>
      <c r="I104" s="7">
        <f>I105+I106+I107+I109</f>
        <v>20512.3</v>
      </c>
      <c r="J104" s="7">
        <f>I104/F104*100</f>
        <v>71.98258013349148</v>
      </c>
      <c r="K104" s="7">
        <f>I104/G104*100</f>
        <v>71.98258013349148</v>
      </c>
      <c r="L104" s="7">
        <f>I104/H104*100</f>
        <v>100</v>
      </c>
      <c r="M104" s="37" t="s">
        <v>145</v>
      </c>
      <c r="N104" s="37" t="s">
        <v>146</v>
      </c>
      <c r="O104" s="13">
        <f>P104+Q104+R104</f>
        <v>5</v>
      </c>
      <c r="P104" s="13">
        <v>2</v>
      </c>
      <c r="Q104" s="13">
        <v>3</v>
      </c>
      <c r="R104" s="13">
        <v>0</v>
      </c>
      <c r="S104" s="14">
        <f>(108.6+95.6+97.3+100+127.1+100)/6</f>
        <v>104.76666666666667</v>
      </c>
      <c r="T104" s="13"/>
      <c r="U104" s="13"/>
      <c r="V104" s="13"/>
      <c r="W104" s="13"/>
      <c r="X104" s="13"/>
      <c r="Y104" s="13"/>
      <c r="Z104" s="13"/>
    </row>
    <row r="105" spans="1:26" ht="66.75" customHeight="1">
      <c r="A105" s="38"/>
      <c r="B105" s="37"/>
      <c r="C105" s="33"/>
      <c r="D105" s="33"/>
      <c r="E105" s="1" t="s">
        <v>11</v>
      </c>
      <c r="F105" s="7"/>
      <c r="G105" s="7"/>
      <c r="H105" s="7"/>
      <c r="I105" s="7"/>
      <c r="J105" s="7"/>
      <c r="K105" s="7"/>
      <c r="L105" s="7"/>
      <c r="M105" s="44"/>
      <c r="N105" s="44"/>
      <c r="O105" s="13"/>
      <c r="P105" s="13"/>
      <c r="Q105" s="13"/>
      <c r="R105" s="13"/>
      <c r="S105" s="14"/>
      <c r="T105" s="13"/>
      <c r="U105" s="13"/>
      <c r="V105" s="13"/>
      <c r="W105" s="13"/>
      <c r="X105" s="13"/>
      <c r="Y105" s="13"/>
      <c r="Z105" s="13"/>
    </row>
    <row r="106" spans="1:26" ht="96.75" customHeight="1">
      <c r="A106" s="38"/>
      <c r="B106" s="37"/>
      <c r="C106" s="33"/>
      <c r="D106" s="33"/>
      <c r="E106" s="1" t="s">
        <v>1</v>
      </c>
      <c r="F106" s="7"/>
      <c r="G106" s="7"/>
      <c r="H106" s="7"/>
      <c r="I106" s="7"/>
      <c r="J106" s="7"/>
      <c r="K106" s="7"/>
      <c r="L106" s="7"/>
      <c r="M106" s="44"/>
      <c r="N106" s="44"/>
      <c r="O106" s="13"/>
      <c r="P106" s="13"/>
      <c r="Q106" s="13"/>
      <c r="R106" s="13"/>
      <c r="S106" s="14"/>
      <c r="T106" s="13"/>
      <c r="U106" s="13"/>
      <c r="V106" s="13"/>
      <c r="W106" s="13"/>
      <c r="X106" s="13"/>
      <c r="Y106" s="13"/>
      <c r="Z106" s="13"/>
    </row>
    <row r="107" spans="1:26" ht="65.25" customHeight="1">
      <c r="A107" s="38"/>
      <c r="B107" s="37"/>
      <c r="C107" s="33"/>
      <c r="D107" s="33"/>
      <c r="E107" s="1" t="s">
        <v>12</v>
      </c>
      <c r="F107" s="7">
        <v>28496.2</v>
      </c>
      <c r="G107" s="7">
        <v>28496.2</v>
      </c>
      <c r="H107" s="7">
        <f>I107</f>
        <v>20512.3</v>
      </c>
      <c r="I107" s="7">
        <v>20512.3</v>
      </c>
      <c r="J107" s="7">
        <f>I107/F107*100</f>
        <v>71.98258013349148</v>
      </c>
      <c r="K107" s="7">
        <f>I107/G107*100</f>
        <v>71.98258013349148</v>
      </c>
      <c r="L107" s="7">
        <f>I107/H107*100</f>
        <v>100</v>
      </c>
      <c r="M107" s="44"/>
      <c r="N107" s="44"/>
      <c r="O107" s="13"/>
      <c r="P107" s="13"/>
      <c r="Q107" s="13"/>
      <c r="R107" s="13"/>
      <c r="S107" s="14"/>
      <c r="T107" s="13"/>
      <c r="U107" s="13"/>
      <c r="V107" s="13"/>
      <c r="W107" s="13"/>
      <c r="X107" s="13"/>
      <c r="Y107" s="13"/>
      <c r="Z107" s="13"/>
    </row>
    <row r="108" spans="1:26" ht="117" customHeight="1">
      <c r="A108" s="38"/>
      <c r="B108" s="37"/>
      <c r="C108" s="33"/>
      <c r="D108" s="33"/>
      <c r="E108" s="1" t="s">
        <v>16</v>
      </c>
      <c r="F108" s="7"/>
      <c r="G108" s="7"/>
      <c r="H108" s="7"/>
      <c r="I108" s="7"/>
      <c r="J108" s="7"/>
      <c r="K108" s="7"/>
      <c r="L108" s="7"/>
      <c r="M108" s="44"/>
      <c r="N108" s="44"/>
      <c r="O108" s="13"/>
      <c r="P108" s="13"/>
      <c r="Q108" s="13"/>
      <c r="R108" s="13"/>
      <c r="S108" s="14"/>
      <c r="T108" s="13"/>
      <c r="U108" s="13"/>
      <c r="V108" s="13"/>
      <c r="W108" s="13"/>
      <c r="X108" s="13"/>
      <c r="Y108" s="13"/>
      <c r="Z108" s="13"/>
    </row>
    <row r="109" spans="1:26" ht="126" customHeight="1">
      <c r="A109" s="38"/>
      <c r="B109" s="37"/>
      <c r="C109" s="33"/>
      <c r="D109" s="33"/>
      <c r="E109" s="1" t="s">
        <v>13</v>
      </c>
      <c r="F109" s="7"/>
      <c r="G109" s="7"/>
      <c r="H109" s="7"/>
      <c r="I109" s="7"/>
      <c r="J109" s="7"/>
      <c r="K109" s="7"/>
      <c r="L109" s="7"/>
      <c r="M109" s="44"/>
      <c r="N109" s="44"/>
      <c r="O109" s="13"/>
      <c r="P109" s="13"/>
      <c r="Q109" s="13"/>
      <c r="R109" s="13"/>
      <c r="S109" s="14"/>
      <c r="T109" s="13"/>
      <c r="U109" s="13"/>
      <c r="V109" s="13"/>
      <c r="W109" s="13"/>
      <c r="X109" s="13"/>
      <c r="Y109" s="13"/>
      <c r="Z109" s="13"/>
    </row>
    <row r="110" spans="1:26" ht="87.75" customHeight="1">
      <c r="A110" s="38">
        <v>17</v>
      </c>
      <c r="B110" s="37" t="s">
        <v>50</v>
      </c>
      <c r="C110" s="33" t="s">
        <v>84</v>
      </c>
      <c r="D110" s="33" t="s">
        <v>51</v>
      </c>
      <c r="E110" s="1" t="s">
        <v>10</v>
      </c>
      <c r="F110" s="7">
        <f>F111+F112+F113+F115</f>
        <v>25873.4</v>
      </c>
      <c r="G110" s="7">
        <f>G111+G112+G113+G115</f>
        <v>25873.4</v>
      </c>
      <c r="H110" s="7">
        <f>H111+H112+H113+H115</f>
        <v>25497.1</v>
      </c>
      <c r="I110" s="7">
        <f>I111+I112+I113+I115</f>
        <v>25497.1</v>
      </c>
      <c r="J110" s="7">
        <f>I110/F110*100</f>
        <v>98.54561054983108</v>
      </c>
      <c r="K110" s="7">
        <f>I110/G110*100</f>
        <v>98.54561054983108</v>
      </c>
      <c r="L110" s="7">
        <f>I110/H110*100</f>
        <v>100</v>
      </c>
      <c r="M110" s="37" t="s">
        <v>147</v>
      </c>
      <c r="N110" s="37" t="s">
        <v>92</v>
      </c>
      <c r="O110" s="13">
        <f>P110+Q110+R110</f>
        <v>3</v>
      </c>
      <c r="P110" s="13">
        <v>3</v>
      </c>
      <c r="Q110" s="13"/>
      <c r="R110" s="13"/>
      <c r="S110" s="14">
        <v>100</v>
      </c>
      <c r="T110" s="13"/>
      <c r="U110" s="13"/>
      <c r="V110" s="13"/>
      <c r="W110" s="13"/>
      <c r="X110" s="13"/>
      <c r="Y110" s="13"/>
      <c r="Z110" s="13"/>
    </row>
    <row r="111" spans="1:26" ht="96" customHeight="1">
      <c r="A111" s="38"/>
      <c r="B111" s="37"/>
      <c r="C111" s="33"/>
      <c r="D111" s="33"/>
      <c r="E111" s="1" t="s">
        <v>11</v>
      </c>
      <c r="F111" s="7"/>
      <c r="G111" s="7"/>
      <c r="H111" s="7"/>
      <c r="I111" s="7"/>
      <c r="J111" s="7"/>
      <c r="K111" s="7"/>
      <c r="L111" s="7"/>
      <c r="M111" s="44"/>
      <c r="N111" s="44"/>
      <c r="O111" s="13"/>
      <c r="P111" s="13"/>
      <c r="Q111" s="13"/>
      <c r="R111" s="13"/>
      <c r="S111" s="14"/>
      <c r="T111" s="13"/>
      <c r="U111" s="13"/>
      <c r="V111" s="13"/>
      <c r="W111" s="13"/>
      <c r="X111" s="13"/>
      <c r="Y111" s="13"/>
      <c r="Z111" s="13"/>
    </row>
    <row r="112" spans="1:26" ht="108.75" customHeight="1">
      <c r="A112" s="38"/>
      <c r="B112" s="37"/>
      <c r="C112" s="33"/>
      <c r="D112" s="33"/>
      <c r="E112" s="1" t="s">
        <v>1</v>
      </c>
      <c r="F112" s="7">
        <v>0</v>
      </c>
      <c r="G112" s="7">
        <v>0</v>
      </c>
      <c r="H112" s="7">
        <v>0</v>
      </c>
      <c r="I112" s="7">
        <v>0</v>
      </c>
      <c r="J112" s="7" t="s">
        <v>0</v>
      </c>
      <c r="K112" s="7" t="s">
        <v>0</v>
      </c>
      <c r="L112" s="7" t="s">
        <v>0</v>
      </c>
      <c r="M112" s="44"/>
      <c r="N112" s="44"/>
      <c r="O112" s="13"/>
      <c r="P112" s="13"/>
      <c r="Q112" s="13"/>
      <c r="R112" s="13"/>
      <c r="S112" s="14"/>
      <c r="T112" s="13"/>
      <c r="U112" s="13"/>
      <c r="V112" s="13"/>
      <c r="W112" s="13"/>
      <c r="X112" s="13"/>
      <c r="Y112" s="13"/>
      <c r="Z112" s="13"/>
    </row>
    <row r="113" spans="1:26" ht="93" customHeight="1">
      <c r="A113" s="38"/>
      <c r="B113" s="37"/>
      <c r="C113" s="33"/>
      <c r="D113" s="33"/>
      <c r="E113" s="1" t="s">
        <v>12</v>
      </c>
      <c r="F113" s="7">
        <v>25873.4</v>
      </c>
      <c r="G113" s="7">
        <v>25873.4</v>
      </c>
      <c r="H113" s="7">
        <f>I113</f>
        <v>25497.1</v>
      </c>
      <c r="I113" s="7">
        <v>25497.1</v>
      </c>
      <c r="J113" s="7">
        <f>I113/F113*100</f>
        <v>98.54561054983108</v>
      </c>
      <c r="K113" s="7">
        <f>I113/G113*100</f>
        <v>98.54561054983108</v>
      </c>
      <c r="L113" s="7">
        <f>I113/H113*100</f>
        <v>100</v>
      </c>
      <c r="M113" s="44"/>
      <c r="N113" s="44"/>
      <c r="O113" s="13"/>
      <c r="P113" s="13"/>
      <c r="Q113" s="13"/>
      <c r="R113" s="13"/>
      <c r="S113" s="14"/>
      <c r="T113" s="13"/>
      <c r="U113" s="13"/>
      <c r="V113" s="13"/>
      <c r="W113" s="13"/>
      <c r="X113" s="13"/>
      <c r="Y113" s="13"/>
      <c r="Z113" s="13"/>
    </row>
    <row r="114" spans="1:26" ht="104.25" customHeight="1">
      <c r="A114" s="38"/>
      <c r="B114" s="37"/>
      <c r="C114" s="33"/>
      <c r="D114" s="33"/>
      <c r="E114" s="1" t="s">
        <v>16</v>
      </c>
      <c r="F114" s="7"/>
      <c r="G114" s="7" t="s">
        <v>0</v>
      </c>
      <c r="H114" s="7" t="s">
        <v>0</v>
      </c>
      <c r="I114" s="7" t="s">
        <v>0</v>
      </c>
      <c r="J114" s="7" t="s">
        <v>0</v>
      </c>
      <c r="K114" s="7" t="s">
        <v>0</v>
      </c>
      <c r="L114" s="7"/>
      <c r="M114" s="44"/>
      <c r="N114" s="44"/>
      <c r="O114" s="13"/>
      <c r="P114" s="13"/>
      <c r="Q114" s="13"/>
      <c r="R114" s="13"/>
      <c r="S114" s="14"/>
      <c r="T114" s="13"/>
      <c r="U114" s="13"/>
      <c r="V114" s="13"/>
      <c r="W114" s="13"/>
      <c r="X114" s="13"/>
      <c r="Y114" s="13"/>
      <c r="Z114" s="13"/>
    </row>
    <row r="115" spans="1:26" ht="143.25" customHeight="1">
      <c r="A115" s="38"/>
      <c r="B115" s="37"/>
      <c r="C115" s="33"/>
      <c r="D115" s="33"/>
      <c r="E115" s="1" t="s">
        <v>13</v>
      </c>
      <c r="F115" s="7"/>
      <c r="G115" s="7"/>
      <c r="H115" s="7"/>
      <c r="I115" s="7"/>
      <c r="J115" s="7"/>
      <c r="K115" s="7"/>
      <c r="L115" s="7"/>
      <c r="M115" s="44"/>
      <c r="N115" s="44"/>
      <c r="O115" s="13"/>
      <c r="P115" s="13"/>
      <c r="Q115" s="13"/>
      <c r="R115" s="13"/>
      <c r="S115" s="14"/>
      <c r="T115" s="13"/>
      <c r="U115" s="13"/>
      <c r="V115" s="13"/>
      <c r="W115" s="13"/>
      <c r="X115" s="13"/>
      <c r="Y115" s="13"/>
      <c r="Z115" s="13"/>
    </row>
    <row r="116" spans="1:26" ht="191.25" customHeight="1">
      <c r="A116" s="38">
        <v>18</v>
      </c>
      <c r="B116" s="37" t="s">
        <v>52</v>
      </c>
      <c r="C116" s="33" t="s">
        <v>85</v>
      </c>
      <c r="D116" s="33" t="s">
        <v>48</v>
      </c>
      <c r="E116" s="1" t="s">
        <v>10</v>
      </c>
      <c r="F116" s="7">
        <f>F117+F118+F119+F121</f>
        <v>32883.3</v>
      </c>
      <c r="G116" s="7">
        <f>G117+G118+G119+G121</f>
        <v>32883.3</v>
      </c>
      <c r="H116" s="7">
        <f>H117+H118+H119+H121</f>
        <v>30587.9</v>
      </c>
      <c r="I116" s="7">
        <f>I117+I118+I119+I121</f>
        <v>30587.9</v>
      </c>
      <c r="J116" s="7">
        <f>I116/F116*100</f>
        <v>93.01955703959152</v>
      </c>
      <c r="K116" s="7">
        <f>I116/G116*100</f>
        <v>93.01955703959152</v>
      </c>
      <c r="L116" s="7">
        <f>I116/H116*100</f>
        <v>100</v>
      </c>
      <c r="M116" s="34" t="s">
        <v>99</v>
      </c>
      <c r="N116" s="45" t="s">
        <v>102</v>
      </c>
      <c r="O116" s="13">
        <v>16</v>
      </c>
      <c r="P116" s="13">
        <v>9</v>
      </c>
      <c r="Q116" s="13">
        <v>4</v>
      </c>
      <c r="R116" s="13">
        <v>3</v>
      </c>
      <c r="S116" s="14">
        <f>(0+0+93.8+136.4+100+97.2+96.5+39.3+85.5+100+100+100+100+100+100+100)/16</f>
        <v>84.29374999999999</v>
      </c>
      <c r="T116" s="13"/>
      <c r="U116" s="13"/>
      <c r="V116" s="13"/>
      <c r="W116" s="13"/>
      <c r="X116" s="13"/>
      <c r="Y116" s="13"/>
      <c r="Z116" s="13"/>
    </row>
    <row r="117" spans="1:26" ht="160.5" customHeight="1">
      <c r="A117" s="38"/>
      <c r="B117" s="37"/>
      <c r="C117" s="33"/>
      <c r="D117" s="33"/>
      <c r="E117" s="1" t="s">
        <v>11</v>
      </c>
      <c r="F117" s="7"/>
      <c r="G117" s="7"/>
      <c r="H117" s="7"/>
      <c r="I117" s="7"/>
      <c r="J117" s="7"/>
      <c r="K117" s="7"/>
      <c r="L117" s="7"/>
      <c r="M117" s="35"/>
      <c r="N117" s="46"/>
      <c r="O117" s="13"/>
      <c r="P117" s="13"/>
      <c r="Q117" s="13"/>
      <c r="R117" s="13"/>
      <c r="S117" s="14"/>
      <c r="T117" s="13"/>
      <c r="U117" s="13"/>
      <c r="V117" s="13"/>
      <c r="W117" s="13"/>
      <c r="X117" s="13"/>
      <c r="Y117" s="13"/>
      <c r="Z117" s="13"/>
    </row>
    <row r="118" spans="1:26" ht="138" customHeight="1">
      <c r="A118" s="38"/>
      <c r="B118" s="37"/>
      <c r="C118" s="33"/>
      <c r="D118" s="33"/>
      <c r="E118" s="1" t="s">
        <v>1</v>
      </c>
      <c r="F118" s="7"/>
      <c r="G118" s="7"/>
      <c r="H118" s="7"/>
      <c r="I118" s="7"/>
      <c r="J118" s="7" t="s">
        <v>0</v>
      </c>
      <c r="K118" s="7" t="s">
        <v>0</v>
      </c>
      <c r="L118" s="7" t="s">
        <v>0</v>
      </c>
      <c r="M118" s="35"/>
      <c r="N118" s="46"/>
      <c r="O118" s="13"/>
      <c r="P118" s="13"/>
      <c r="Q118" s="13"/>
      <c r="R118" s="13"/>
      <c r="S118" s="14"/>
      <c r="T118" s="13"/>
      <c r="U118" s="13"/>
      <c r="V118" s="13"/>
      <c r="W118" s="13"/>
      <c r="X118" s="13"/>
      <c r="Y118" s="13"/>
      <c r="Z118" s="13"/>
    </row>
    <row r="119" spans="1:26" ht="102.75" customHeight="1">
      <c r="A119" s="38"/>
      <c r="B119" s="37"/>
      <c r="C119" s="33"/>
      <c r="D119" s="33"/>
      <c r="E119" s="1" t="s">
        <v>12</v>
      </c>
      <c r="F119" s="7">
        <v>32883.3</v>
      </c>
      <c r="G119" s="7">
        <v>32883.3</v>
      </c>
      <c r="H119" s="7">
        <f>I119</f>
        <v>30587.9</v>
      </c>
      <c r="I119" s="7">
        <v>30587.9</v>
      </c>
      <c r="J119" s="7">
        <f>I119/F119*100</f>
        <v>93.01955703959152</v>
      </c>
      <c r="K119" s="7">
        <f>I119/G119*100</f>
        <v>93.01955703959152</v>
      </c>
      <c r="L119" s="7">
        <f>I119/H119*100</f>
        <v>100</v>
      </c>
      <c r="M119" s="35" t="s">
        <v>100</v>
      </c>
      <c r="N119" s="47" t="s">
        <v>101</v>
      </c>
      <c r="O119" s="13"/>
      <c r="P119" s="13"/>
      <c r="Q119" s="13"/>
      <c r="R119" s="13"/>
      <c r="S119" s="14"/>
      <c r="T119" s="13"/>
      <c r="U119" s="13"/>
      <c r="V119" s="13"/>
      <c r="W119" s="13"/>
      <c r="X119" s="13"/>
      <c r="Y119" s="13"/>
      <c r="Z119" s="13"/>
    </row>
    <row r="120" spans="1:26" ht="132.75" customHeight="1">
      <c r="A120" s="38"/>
      <c r="B120" s="37"/>
      <c r="C120" s="33"/>
      <c r="D120" s="33"/>
      <c r="E120" s="1" t="s">
        <v>16</v>
      </c>
      <c r="F120" s="7"/>
      <c r="G120" s="7"/>
      <c r="H120" s="7"/>
      <c r="I120" s="7"/>
      <c r="J120" s="7"/>
      <c r="K120" s="7"/>
      <c r="L120" s="7"/>
      <c r="M120" s="63"/>
      <c r="N120" s="48"/>
      <c r="O120" s="13"/>
      <c r="P120" s="13"/>
      <c r="Q120" s="13"/>
      <c r="R120" s="13"/>
      <c r="S120" s="14"/>
      <c r="T120" s="13"/>
      <c r="U120" s="13"/>
      <c r="V120" s="13"/>
      <c r="W120" s="13"/>
      <c r="X120" s="13"/>
      <c r="Y120" s="13"/>
      <c r="Z120" s="13"/>
    </row>
    <row r="121" spans="1:26" ht="141.75" customHeight="1">
      <c r="A121" s="38"/>
      <c r="B121" s="37"/>
      <c r="C121" s="33"/>
      <c r="D121" s="33"/>
      <c r="E121" s="1" t="s">
        <v>13</v>
      </c>
      <c r="F121" s="7"/>
      <c r="G121" s="7"/>
      <c r="H121" s="7"/>
      <c r="I121" s="7"/>
      <c r="J121" s="7"/>
      <c r="K121" s="7"/>
      <c r="L121" s="7"/>
      <c r="M121" s="58"/>
      <c r="N121" s="49"/>
      <c r="O121" s="13"/>
      <c r="P121" s="13"/>
      <c r="Q121" s="13"/>
      <c r="R121" s="13"/>
      <c r="S121" s="14"/>
      <c r="T121" s="13"/>
      <c r="U121" s="13"/>
      <c r="V121" s="13"/>
      <c r="W121" s="13"/>
      <c r="X121" s="13"/>
      <c r="Y121" s="13"/>
      <c r="Z121" s="13"/>
    </row>
    <row r="122" spans="1:26" ht="49.5" customHeight="1">
      <c r="A122" s="50">
        <v>19</v>
      </c>
      <c r="B122" s="34" t="s">
        <v>53</v>
      </c>
      <c r="C122" s="41" t="s">
        <v>86</v>
      </c>
      <c r="D122" s="41" t="s">
        <v>51</v>
      </c>
      <c r="E122" s="1" t="s">
        <v>10</v>
      </c>
      <c r="F122" s="7">
        <f>F123+F124+F125+F127</f>
        <v>311207.10000000003</v>
      </c>
      <c r="G122" s="7">
        <f>G123+G124+G125+G127</f>
        <v>311207.10000000003</v>
      </c>
      <c r="H122" s="7">
        <f>H123+H124+H125+H127</f>
        <v>309500.60000000003</v>
      </c>
      <c r="I122" s="7">
        <f>I123+I124+I125+I127</f>
        <v>309500.60000000003</v>
      </c>
      <c r="J122" s="7">
        <f>I122/F122*100</f>
        <v>99.45165132800634</v>
      </c>
      <c r="K122" s="7">
        <f>I122/G122*100</f>
        <v>99.45165132800634</v>
      </c>
      <c r="L122" s="7">
        <f>I122/H122*100</f>
        <v>100</v>
      </c>
      <c r="M122" s="37" t="s">
        <v>148</v>
      </c>
      <c r="N122" s="34" t="s">
        <v>149</v>
      </c>
      <c r="O122" s="13">
        <f>P122+Q122+R122</f>
        <v>6</v>
      </c>
      <c r="P122" s="13">
        <v>4</v>
      </c>
      <c r="Q122" s="13">
        <v>2</v>
      </c>
      <c r="R122" s="13"/>
      <c r="S122" s="14">
        <f>(100+100+63.8+90+101.1+100)/6</f>
        <v>92.48333333333333</v>
      </c>
      <c r="T122" s="13"/>
      <c r="U122" s="13"/>
      <c r="V122" s="13"/>
      <c r="W122" s="13"/>
      <c r="X122" s="13"/>
      <c r="Y122" s="13"/>
      <c r="Z122" s="13"/>
    </row>
    <row r="123" spans="1:26" ht="48" customHeight="1">
      <c r="A123" s="51"/>
      <c r="B123" s="35"/>
      <c r="C123" s="42"/>
      <c r="D123" s="42"/>
      <c r="E123" s="1" t="s">
        <v>11</v>
      </c>
      <c r="F123" s="7">
        <v>4702.5</v>
      </c>
      <c r="G123" s="7">
        <v>4702.5</v>
      </c>
      <c r="H123" s="7">
        <v>4702.5</v>
      </c>
      <c r="I123" s="7">
        <v>4702.5</v>
      </c>
      <c r="J123" s="7">
        <f>I123/F123*100</f>
        <v>100</v>
      </c>
      <c r="K123" s="7">
        <f>I123/G123*100</f>
        <v>100</v>
      </c>
      <c r="L123" s="7">
        <f>I123/H123*100</f>
        <v>100</v>
      </c>
      <c r="M123" s="37"/>
      <c r="N123" s="35"/>
      <c r="O123" s="13"/>
      <c r="P123" s="13"/>
      <c r="Q123" s="13"/>
      <c r="R123" s="13"/>
      <c r="S123" s="14"/>
      <c r="T123" s="13"/>
      <c r="U123" s="13"/>
      <c r="V123" s="13"/>
      <c r="W123" s="13"/>
      <c r="X123" s="13"/>
      <c r="Y123" s="13"/>
      <c r="Z123" s="13"/>
    </row>
    <row r="124" spans="1:26" ht="44.25" customHeight="1">
      <c r="A124" s="51"/>
      <c r="B124" s="35"/>
      <c r="C124" s="42"/>
      <c r="D124" s="42"/>
      <c r="E124" s="1" t="s">
        <v>1</v>
      </c>
      <c r="F124" s="7">
        <v>1327.2</v>
      </c>
      <c r="G124" s="7">
        <v>1327.2</v>
      </c>
      <c r="H124" s="7">
        <v>1327.2</v>
      </c>
      <c r="I124" s="7">
        <v>1327.2</v>
      </c>
      <c r="J124" s="7">
        <f>I124/F124*100</f>
        <v>100</v>
      </c>
      <c r="K124" s="7">
        <f>I124/G124*100</f>
        <v>100</v>
      </c>
      <c r="L124" s="7">
        <f>I124/H124*100</f>
        <v>100</v>
      </c>
      <c r="M124" s="37"/>
      <c r="N124" s="35"/>
      <c r="O124" s="13"/>
      <c r="P124" s="13"/>
      <c r="Q124" s="13"/>
      <c r="R124" s="13"/>
      <c r="S124" s="14"/>
      <c r="T124" s="13"/>
      <c r="U124" s="13"/>
      <c r="V124" s="13"/>
      <c r="W124" s="13"/>
      <c r="X124" s="13"/>
      <c r="Y124" s="13"/>
      <c r="Z124" s="13"/>
    </row>
    <row r="125" spans="1:26" ht="63" customHeight="1">
      <c r="A125" s="51"/>
      <c r="B125" s="35"/>
      <c r="C125" s="42"/>
      <c r="D125" s="42"/>
      <c r="E125" s="1" t="s">
        <v>12</v>
      </c>
      <c r="F125" s="7">
        <v>305177.4</v>
      </c>
      <c r="G125" s="7">
        <v>305177.4</v>
      </c>
      <c r="H125" s="7">
        <f>I125</f>
        <v>303470.9</v>
      </c>
      <c r="I125" s="7">
        <v>303470.9</v>
      </c>
      <c r="J125" s="7">
        <f>I125/F125*100</f>
        <v>99.44081704608533</v>
      </c>
      <c r="K125" s="7">
        <f>I125/G125*100</f>
        <v>99.44081704608533</v>
      </c>
      <c r="L125" s="7">
        <f>I125/H125*100</f>
        <v>100</v>
      </c>
      <c r="M125" s="37"/>
      <c r="N125" s="35"/>
      <c r="O125" s="13"/>
      <c r="P125" s="13"/>
      <c r="Q125" s="13"/>
      <c r="R125" s="13"/>
      <c r="S125" s="14"/>
      <c r="T125" s="13"/>
      <c r="U125" s="13"/>
      <c r="V125" s="13"/>
      <c r="W125" s="13"/>
      <c r="X125" s="13"/>
      <c r="Y125" s="13"/>
      <c r="Z125" s="13"/>
    </row>
    <row r="126" spans="1:26" ht="126" customHeight="1">
      <c r="A126" s="51"/>
      <c r="B126" s="35"/>
      <c r="C126" s="42"/>
      <c r="D126" s="42"/>
      <c r="E126" s="1" t="s">
        <v>16</v>
      </c>
      <c r="F126" s="7"/>
      <c r="G126" s="7" t="s">
        <v>0</v>
      </c>
      <c r="H126" s="7" t="s">
        <v>0</v>
      </c>
      <c r="I126" s="7" t="s">
        <v>0</v>
      </c>
      <c r="J126" s="7" t="s">
        <v>0</v>
      </c>
      <c r="K126" s="7" t="s">
        <v>0</v>
      </c>
      <c r="L126" s="7" t="s">
        <v>0</v>
      </c>
      <c r="M126" s="37"/>
      <c r="N126" s="35"/>
      <c r="O126" s="13"/>
      <c r="P126" s="13"/>
      <c r="Q126" s="13"/>
      <c r="R126" s="13"/>
      <c r="S126" s="14"/>
      <c r="T126" s="13"/>
      <c r="U126" s="13"/>
      <c r="V126" s="13"/>
      <c r="W126" s="13"/>
      <c r="X126" s="13"/>
      <c r="Y126" s="13"/>
      <c r="Z126" s="13"/>
    </row>
    <row r="127" spans="1:26" ht="139.5" customHeight="1">
      <c r="A127" s="52"/>
      <c r="B127" s="36"/>
      <c r="C127" s="43"/>
      <c r="D127" s="43"/>
      <c r="E127" s="1" t="s">
        <v>13</v>
      </c>
      <c r="F127" s="7"/>
      <c r="G127" s="7"/>
      <c r="H127" s="7"/>
      <c r="I127" s="7"/>
      <c r="J127" s="7"/>
      <c r="K127" s="7"/>
      <c r="L127" s="7"/>
      <c r="M127" s="37"/>
      <c r="N127" s="36"/>
      <c r="O127" s="13"/>
      <c r="P127" s="13"/>
      <c r="Q127" s="13"/>
      <c r="R127" s="13"/>
      <c r="S127" s="14"/>
      <c r="T127" s="13"/>
      <c r="U127" s="13"/>
      <c r="V127" s="13"/>
      <c r="W127" s="13"/>
      <c r="X127" s="13"/>
      <c r="Y127" s="13"/>
      <c r="Z127" s="13"/>
    </row>
    <row r="128" spans="1:26" ht="107.25" customHeight="1">
      <c r="A128" s="38">
        <v>20</v>
      </c>
      <c r="B128" s="37" t="s">
        <v>54</v>
      </c>
      <c r="C128" s="33" t="s">
        <v>87</v>
      </c>
      <c r="D128" s="33" t="s">
        <v>37</v>
      </c>
      <c r="E128" s="1" t="s">
        <v>10</v>
      </c>
      <c r="F128" s="7">
        <f>F129+F130+F131+F133</f>
        <v>53309.5</v>
      </c>
      <c r="G128" s="7">
        <f>G129+G130+G131+G133</f>
        <v>53309.5</v>
      </c>
      <c r="H128" s="7">
        <f>H129+H130+H131+H133</f>
        <v>52769.9</v>
      </c>
      <c r="I128" s="7">
        <f>I129+I130+I131+I133</f>
        <v>52769.9</v>
      </c>
      <c r="J128" s="7">
        <f>I128/F128*100</f>
        <v>98.98779767208472</v>
      </c>
      <c r="K128" s="7">
        <f>I128/G128*100</f>
        <v>98.98779767208472</v>
      </c>
      <c r="L128" s="7">
        <f>I128/H128*100</f>
        <v>100</v>
      </c>
      <c r="M128" s="37" t="s">
        <v>110</v>
      </c>
      <c r="N128" s="39" t="s">
        <v>150</v>
      </c>
      <c r="O128" s="13">
        <f>P128+Q128+R128</f>
        <v>12</v>
      </c>
      <c r="P128" s="13">
        <v>12</v>
      </c>
      <c r="Q128" s="13">
        <v>0</v>
      </c>
      <c r="R128" s="13">
        <v>0</v>
      </c>
      <c r="S128" s="14">
        <f>(1200)/12</f>
        <v>100</v>
      </c>
      <c r="T128" s="13"/>
      <c r="U128" s="13"/>
      <c r="V128" s="13"/>
      <c r="W128" s="13"/>
      <c r="X128" s="13"/>
      <c r="Y128" s="13"/>
      <c r="Z128" s="13"/>
    </row>
    <row r="129" spans="1:26" ht="108" customHeight="1">
      <c r="A129" s="38"/>
      <c r="B129" s="37"/>
      <c r="C129" s="33"/>
      <c r="D129" s="33"/>
      <c r="E129" s="1" t="s">
        <v>11</v>
      </c>
      <c r="F129" s="7"/>
      <c r="G129" s="7"/>
      <c r="H129" s="7"/>
      <c r="I129" s="7"/>
      <c r="J129" s="7"/>
      <c r="K129" s="7"/>
      <c r="L129" s="7"/>
      <c r="M129" s="44"/>
      <c r="N129" s="40"/>
      <c r="O129" s="13"/>
      <c r="P129" s="13"/>
      <c r="Q129" s="13"/>
      <c r="R129" s="13"/>
      <c r="S129" s="14"/>
      <c r="T129" s="13"/>
      <c r="U129" s="13"/>
      <c r="V129" s="13"/>
      <c r="W129" s="13"/>
      <c r="X129" s="13"/>
      <c r="Y129" s="13"/>
      <c r="Z129" s="13"/>
    </row>
    <row r="130" spans="1:26" ht="90" customHeight="1">
      <c r="A130" s="38"/>
      <c r="B130" s="37"/>
      <c r="C130" s="33"/>
      <c r="D130" s="33"/>
      <c r="E130" s="1" t="s">
        <v>1</v>
      </c>
      <c r="F130" s="7"/>
      <c r="G130" s="7"/>
      <c r="H130" s="7"/>
      <c r="I130" s="7"/>
      <c r="J130" s="7"/>
      <c r="K130" s="7"/>
      <c r="L130" s="7"/>
      <c r="M130" s="44"/>
      <c r="N130" s="40"/>
      <c r="O130" s="13"/>
      <c r="P130" s="13"/>
      <c r="Q130" s="13"/>
      <c r="R130" s="13"/>
      <c r="S130" s="14"/>
      <c r="T130" s="13"/>
      <c r="U130" s="13"/>
      <c r="V130" s="13"/>
      <c r="W130" s="13"/>
      <c r="X130" s="13"/>
      <c r="Y130" s="13"/>
      <c r="Z130" s="13"/>
    </row>
    <row r="131" spans="1:26" ht="108.75" customHeight="1">
      <c r="A131" s="38"/>
      <c r="B131" s="37"/>
      <c r="C131" s="33"/>
      <c r="D131" s="33"/>
      <c r="E131" s="1" t="s">
        <v>12</v>
      </c>
      <c r="F131" s="7">
        <v>53309.5</v>
      </c>
      <c r="G131" s="7">
        <v>53309.5</v>
      </c>
      <c r="H131" s="7">
        <f>I131</f>
        <v>52769.9</v>
      </c>
      <c r="I131" s="7">
        <v>52769.9</v>
      </c>
      <c r="J131" s="7">
        <f>I131/F131*100</f>
        <v>98.98779767208472</v>
      </c>
      <c r="K131" s="7">
        <f>I131/G131*100</f>
        <v>98.98779767208472</v>
      </c>
      <c r="L131" s="7">
        <f>I131/H131*100</f>
        <v>100</v>
      </c>
      <c r="M131" s="44"/>
      <c r="N131" s="40"/>
      <c r="O131" s="13"/>
      <c r="P131" s="13"/>
      <c r="Q131" s="13"/>
      <c r="R131" s="13"/>
      <c r="S131" s="14"/>
      <c r="T131" s="13"/>
      <c r="U131" s="13"/>
      <c r="V131" s="13"/>
      <c r="W131" s="13"/>
      <c r="X131" s="13"/>
      <c r="Y131" s="13"/>
      <c r="Z131" s="13"/>
    </row>
    <row r="132" spans="1:26" ht="99.75" customHeight="1">
      <c r="A132" s="38"/>
      <c r="B132" s="37"/>
      <c r="C132" s="33"/>
      <c r="D132" s="33"/>
      <c r="E132" s="1" t="s">
        <v>16</v>
      </c>
      <c r="F132" s="7"/>
      <c r="G132" s="7" t="s">
        <v>0</v>
      </c>
      <c r="H132" s="7" t="s">
        <v>0</v>
      </c>
      <c r="I132" s="7" t="s">
        <v>0</v>
      </c>
      <c r="J132" s="7" t="s">
        <v>0</v>
      </c>
      <c r="K132" s="7" t="s">
        <v>0</v>
      </c>
      <c r="L132" s="7" t="s">
        <v>0</v>
      </c>
      <c r="M132" s="44"/>
      <c r="N132" s="40"/>
      <c r="O132" s="13"/>
      <c r="P132" s="13"/>
      <c r="Q132" s="13"/>
      <c r="R132" s="13"/>
      <c r="S132" s="14"/>
      <c r="T132" s="13"/>
      <c r="U132" s="13"/>
      <c r="V132" s="13"/>
      <c r="W132" s="13"/>
      <c r="X132" s="13"/>
      <c r="Y132" s="13"/>
      <c r="Z132" s="13"/>
    </row>
    <row r="133" spans="1:26" ht="99.75" customHeight="1">
      <c r="A133" s="38"/>
      <c r="B133" s="37"/>
      <c r="C133" s="33"/>
      <c r="D133" s="33"/>
      <c r="E133" s="1" t="s">
        <v>13</v>
      </c>
      <c r="F133" s="7"/>
      <c r="G133" s="7"/>
      <c r="H133" s="7"/>
      <c r="I133" s="7"/>
      <c r="J133" s="7"/>
      <c r="K133" s="7"/>
      <c r="L133" s="7" t="s">
        <v>0</v>
      </c>
      <c r="M133" s="44"/>
      <c r="N133" s="40"/>
      <c r="O133" s="13"/>
      <c r="P133" s="13"/>
      <c r="Q133" s="13"/>
      <c r="R133" s="13"/>
      <c r="S133" s="14"/>
      <c r="T133" s="13"/>
      <c r="U133" s="13"/>
      <c r="V133" s="13"/>
      <c r="W133" s="13"/>
      <c r="X133" s="13"/>
      <c r="Y133" s="13"/>
      <c r="Z133" s="13"/>
    </row>
    <row r="134" spans="1:26" ht="15.75">
      <c r="A134" s="11"/>
      <c r="B134" s="15"/>
      <c r="C134" s="11"/>
      <c r="D134" s="11"/>
      <c r="E134" s="15"/>
      <c r="F134" s="8"/>
      <c r="G134" s="8"/>
      <c r="H134" s="8"/>
      <c r="I134" s="8"/>
      <c r="J134" s="8"/>
      <c r="K134" s="8"/>
      <c r="L134" s="8"/>
      <c r="M134" s="15"/>
      <c r="N134" s="15"/>
      <c r="O134" s="13"/>
      <c r="P134" s="13"/>
      <c r="Q134" s="13"/>
      <c r="R134" s="13"/>
      <c r="S134" s="14"/>
      <c r="T134" s="13"/>
      <c r="U134" s="13"/>
      <c r="V134" s="13"/>
      <c r="W134" s="13"/>
      <c r="X134" s="13"/>
      <c r="Y134" s="13"/>
      <c r="Z134" s="13"/>
    </row>
    <row r="135" spans="1:26" ht="15.75">
      <c r="A135" s="11"/>
      <c r="B135" s="15"/>
      <c r="C135" s="11"/>
      <c r="D135" s="11"/>
      <c r="E135" s="15"/>
      <c r="F135" s="8"/>
      <c r="G135" s="8"/>
      <c r="H135" s="8"/>
      <c r="I135" s="8"/>
      <c r="J135" s="8"/>
      <c r="K135" s="8"/>
      <c r="L135" s="8"/>
      <c r="M135" s="15"/>
      <c r="N135" s="15"/>
      <c r="O135" s="13"/>
      <c r="P135" s="13"/>
      <c r="Q135" s="13"/>
      <c r="R135" s="13"/>
      <c r="S135" s="14"/>
      <c r="T135" s="13"/>
      <c r="U135" s="13"/>
      <c r="V135" s="13"/>
      <c r="W135" s="13"/>
      <c r="X135" s="13"/>
      <c r="Y135" s="13"/>
      <c r="Z135" s="13"/>
    </row>
    <row r="136" spans="1:26" ht="15.75">
      <c r="A136" s="11"/>
      <c r="B136" s="15"/>
      <c r="C136" s="11"/>
      <c r="D136" s="11"/>
      <c r="E136" s="15"/>
      <c r="F136" s="8"/>
      <c r="G136" s="8"/>
      <c r="H136" s="8"/>
      <c r="I136" s="8"/>
      <c r="J136" s="8"/>
      <c r="K136" s="8"/>
      <c r="L136" s="8"/>
      <c r="M136" s="15"/>
      <c r="N136" s="15"/>
      <c r="O136" s="13"/>
      <c r="P136" s="13"/>
      <c r="Q136" s="13"/>
      <c r="R136" s="13"/>
      <c r="S136" s="14"/>
      <c r="T136" s="13"/>
      <c r="U136" s="13"/>
      <c r="V136" s="13"/>
      <c r="W136" s="13"/>
      <c r="X136" s="13"/>
      <c r="Y136" s="13"/>
      <c r="Z136" s="13"/>
    </row>
    <row r="137" spans="1:26" ht="15.75">
      <c r="A137" s="11"/>
      <c r="B137" s="15"/>
      <c r="C137" s="11"/>
      <c r="D137" s="11"/>
      <c r="E137" s="15"/>
      <c r="F137" s="8"/>
      <c r="G137" s="8"/>
      <c r="H137" s="8"/>
      <c r="I137" s="8"/>
      <c r="J137" s="8"/>
      <c r="K137" s="8"/>
      <c r="L137" s="8"/>
      <c r="M137" s="15"/>
      <c r="N137" s="15"/>
      <c r="O137" s="13"/>
      <c r="P137" s="13"/>
      <c r="Q137" s="13"/>
      <c r="R137" s="13"/>
      <c r="S137" s="14"/>
      <c r="T137" s="13"/>
      <c r="U137" s="13"/>
      <c r="V137" s="13"/>
      <c r="W137" s="13"/>
      <c r="X137" s="13"/>
      <c r="Y137" s="13"/>
      <c r="Z137" s="13"/>
    </row>
    <row r="138" spans="1:26" ht="15.75">
      <c r="A138" s="11"/>
      <c r="B138" s="15"/>
      <c r="C138" s="11"/>
      <c r="D138" s="11"/>
      <c r="E138" s="15"/>
      <c r="F138" s="8"/>
      <c r="G138" s="8"/>
      <c r="H138" s="8"/>
      <c r="I138" s="8"/>
      <c r="J138" s="8"/>
      <c r="K138" s="8"/>
      <c r="L138" s="8"/>
      <c r="M138" s="15"/>
      <c r="N138" s="15"/>
      <c r="O138" s="13"/>
      <c r="P138" s="13"/>
      <c r="Q138" s="13"/>
      <c r="R138" s="13"/>
      <c r="S138" s="14"/>
      <c r="T138" s="13"/>
      <c r="U138" s="13"/>
      <c r="V138" s="13"/>
      <c r="W138" s="13"/>
      <c r="X138" s="13"/>
      <c r="Y138" s="13"/>
      <c r="Z138" s="13"/>
    </row>
    <row r="139" spans="1:26" ht="15.75">
      <c r="A139" s="11"/>
      <c r="B139" s="15"/>
      <c r="C139" s="11"/>
      <c r="D139" s="11"/>
      <c r="E139" s="15"/>
      <c r="F139" s="8"/>
      <c r="G139" s="8"/>
      <c r="H139" s="8"/>
      <c r="I139" s="8"/>
      <c r="J139" s="8"/>
      <c r="K139" s="8"/>
      <c r="L139" s="8"/>
      <c r="M139" s="15"/>
      <c r="N139" s="15"/>
      <c r="O139" s="13"/>
      <c r="P139" s="13"/>
      <c r="Q139" s="13"/>
      <c r="R139" s="13"/>
      <c r="S139" s="14"/>
      <c r="T139" s="13"/>
      <c r="U139" s="13"/>
      <c r="V139" s="13"/>
      <c r="W139" s="13"/>
      <c r="X139" s="13"/>
      <c r="Y139" s="13"/>
      <c r="Z139" s="13"/>
    </row>
    <row r="140" spans="1:26" ht="15.75">
      <c r="A140" s="11"/>
      <c r="B140" s="15"/>
      <c r="C140" s="11"/>
      <c r="D140" s="11"/>
      <c r="E140" s="15"/>
      <c r="F140" s="8"/>
      <c r="G140" s="8"/>
      <c r="H140" s="8"/>
      <c r="I140" s="8"/>
      <c r="J140" s="8"/>
      <c r="K140" s="8"/>
      <c r="L140" s="8"/>
      <c r="M140" s="15"/>
      <c r="N140" s="15"/>
      <c r="O140" s="13"/>
      <c r="P140" s="13"/>
      <c r="Q140" s="13"/>
      <c r="R140" s="13"/>
      <c r="S140" s="14"/>
      <c r="T140" s="13"/>
      <c r="U140" s="13"/>
      <c r="V140" s="13"/>
      <c r="W140" s="13"/>
      <c r="X140" s="13"/>
      <c r="Y140" s="13"/>
      <c r="Z140" s="13"/>
    </row>
    <row r="141" spans="1:26" ht="15.75">
      <c r="A141" s="11"/>
      <c r="B141" s="15"/>
      <c r="C141" s="11"/>
      <c r="D141" s="11"/>
      <c r="E141" s="15"/>
      <c r="F141" s="8"/>
      <c r="G141" s="8"/>
      <c r="H141" s="8"/>
      <c r="I141" s="8"/>
      <c r="J141" s="8"/>
      <c r="K141" s="8"/>
      <c r="L141" s="8"/>
      <c r="M141" s="15"/>
      <c r="N141" s="15"/>
      <c r="O141" s="13"/>
      <c r="P141" s="13"/>
      <c r="Q141" s="13"/>
      <c r="R141" s="13"/>
      <c r="S141" s="14"/>
      <c r="T141" s="13"/>
      <c r="U141" s="13"/>
      <c r="V141" s="13"/>
      <c r="W141" s="13"/>
      <c r="X141" s="13"/>
      <c r="Y141" s="13"/>
      <c r="Z141" s="13"/>
    </row>
    <row r="142" spans="1:26" ht="15.75">
      <c r="A142" s="11"/>
      <c r="B142" s="15"/>
      <c r="C142" s="11"/>
      <c r="D142" s="11"/>
      <c r="E142" s="15"/>
      <c r="F142" s="8"/>
      <c r="G142" s="8"/>
      <c r="H142" s="8"/>
      <c r="I142" s="8"/>
      <c r="J142" s="8"/>
      <c r="K142" s="8"/>
      <c r="L142" s="8"/>
      <c r="M142" s="15"/>
      <c r="N142" s="15"/>
      <c r="O142" s="13"/>
      <c r="P142" s="13"/>
      <c r="Q142" s="13"/>
      <c r="R142" s="13"/>
      <c r="S142" s="14"/>
      <c r="T142" s="13"/>
      <c r="U142" s="13"/>
      <c r="V142" s="13"/>
      <c r="W142" s="13"/>
      <c r="X142" s="13"/>
      <c r="Y142" s="13"/>
      <c r="Z142" s="13"/>
    </row>
    <row r="143" spans="1:26" ht="15.75">
      <c r="A143" s="11"/>
      <c r="B143" s="15"/>
      <c r="C143" s="11"/>
      <c r="D143" s="11"/>
      <c r="E143" s="15"/>
      <c r="F143" s="8"/>
      <c r="G143" s="8"/>
      <c r="H143" s="8"/>
      <c r="I143" s="8"/>
      <c r="J143" s="8"/>
      <c r="K143" s="8"/>
      <c r="L143" s="8"/>
      <c r="M143" s="15"/>
      <c r="N143" s="15"/>
      <c r="O143" s="13"/>
      <c r="P143" s="13"/>
      <c r="Q143" s="13"/>
      <c r="R143" s="13"/>
      <c r="S143" s="14"/>
      <c r="T143" s="13"/>
      <c r="U143" s="13"/>
      <c r="V143" s="13"/>
      <c r="W143" s="13"/>
      <c r="X143" s="13"/>
      <c r="Y143" s="13"/>
      <c r="Z143" s="13"/>
    </row>
    <row r="144" spans="1:26" ht="15.75">
      <c r="A144" s="11"/>
      <c r="B144" s="15"/>
      <c r="C144" s="11"/>
      <c r="D144" s="11"/>
      <c r="E144" s="15"/>
      <c r="F144" s="8"/>
      <c r="G144" s="8"/>
      <c r="H144" s="8"/>
      <c r="I144" s="8"/>
      <c r="J144" s="8"/>
      <c r="K144" s="8"/>
      <c r="L144" s="8"/>
      <c r="M144" s="15"/>
      <c r="N144" s="15"/>
      <c r="O144" s="13"/>
      <c r="P144" s="13"/>
      <c r="Q144" s="13"/>
      <c r="R144" s="13"/>
      <c r="S144" s="14"/>
      <c r="T144" s="13"/>
      <c r="U144" s="13"/>
      <c r="V144" s="13"/>
      <c r="W144" s="13"/>
      <c r="X144" s="13"/>
      <c r="Y144" s="13"/>
      <c r="Z144" s="13"/>
    </row>
    <row r="145" spans="1:26" ht="15.75">
      <c r="A145" s="11"/>
      <c r="B145" s="15"/>
      <c r="C145" s="11"/>
      <c r="D145" s="11"/>
      <c r="E145" s="15"/>
      <c r="F145" s="8"/>
      <c r="G145" s="8"/>
      <c r="H145" s="8"/>
      <c r="I145" s="8"/>
      <c r="J145" s="8"/>
      <c r="K145" s="8"/>
      <c r="L145" s="8"/>
      <c r="M145" s="15"/>
      <c r="N145" s="15"/>
      <c r="O145" s="13"/>
      <c r="P145" s="13"/>
      <c r="Q145" s="13"/>
      <c r="R145" s="13"/>
      <c r="S145" s="14"/>
      <c r="T145" s="13"/>
      <c r="U145" s="13"/>
      <c r="V145" s="13"/>
      <c r="W145" s="13"/>
      <c r="X145" s="13"/>
      <c r="Y145" s="13"/>
      <c r="Z145" s="13"/>
    </row>
    <row r="146" spans="1:26" ht="15.75">
      <c r="A146" s="11"/>
      <c r="B146" s="15"/>
      <c r="C146" s="11"/>
      <c r="D146" s="11"/>
      <c r="E146" s="15"/>
      <c r="F146" s="8"/>
      <c r="G146" s="8"/>
      <c r="H146" s="8"/>
      <c r="I146" s="8"/>
      <c r="J146" s="8"/>
      <c r="K146" s="8"/>
      <c r="L146" s="8"/>
      <c r="M146" s="15"/>
      <c r="N146" s="15"/>
      <c r="O146" s="13"/>
      <c r="P146" s="13"/>
      <c r="Q146" s="13"/>
      <c r="R146" s="13"/>
      <c r="S146" s="14"/>
      <c r="T146" s="13"/>
      <c r="U146" s="13"/>
      <c r="V146" s="13"/>
      <c r="W146" s="13"/>
      <c r="X146" s="13"/>
      <c r="Y146" s="13"/>
      <c r="Z146" s="13"/>
    </row>
    <row r="147" spans="1:26" ht="15.75">
      <c r="A147" s="11"/>
      <c r="B147" s="15"/>
      <c r="C147" s="11"/>
      <c r="D147" s="11"/>
      <c r="E147" s="15"/>
      <c r="F147" s="8"/>
      <c r="G147" s="8"/>
      <c r="H147" s="8"/>
      <c r="I147" s="8"/>
      <c r="J147" s="8"/>
      <c r="K147" s="8"/>
      <c r="L147" s="8"/>
      <c r="M147" s="15"/>
      <c r="N147" s="15"/>
      <c r="O147" s="13"/>
      <c r="P147" s="13"/>
      <c r="Q147" s="13"/>
      <c r="R147" s="13"/>
      <c r="S147" s="14"/>
      <c r="T147" s="13"/>
      <c r="U147" s="13"/>
      <c r="V147" s="13"/>
      <c r="W147" s="13"/>
      <c r="X147" s="13"/>
      <c r="Y147" s="13"/>
      <c r="Z147" s="13"/>
    </row>
    <row r="148" spans="1:26" ht="15.75">
      <c r="A148" s="11"/>
      <c r="B148" s="15"/>
      <c r="C148" s="11"/>
      <c r="D148" s="11"/>
      <c r="E148" s="15"/>
      <c r="F148" s="8"/>
      <c r="G148" s="8"/>
      <c r="H148" s="8"/>
      <c r="I148" s="8"/>
      <c r="J148" s="8"/>
      <c r="K148" s="8"/>
      <c r="L148" s="8"/>
      <c r="M148" s="15"/>
      <c r="N148" s="15"/>
      <c r="O148" s="13"/>
      <c r="P148" s="13"/>
      <c r="Q148" s="13"/>
      <c r="R148" s="13"/>
      <c r="S148" s="14"/>
      <c r="T148" s="13"/>
      <c r="U148" s="13"/>
      <c r="V148" s="13"/>
      <c r="W148" s="13"/>
      <c r="X148" s="13"/>
      <c r="Y148" s="13"/>
      <c r="Z148" s="13"/>
    </row>
    <row r="149" spans="1:26" ht="15.75">
      <c r="A149" s="11"/>
      <c r="B149" s="15"/>
      <c r="C149" s="11"/>
      <c r="D149" s="11"/>
      <c r="E149" s="15"/>
      <c r="F149" s="8"/>
      <c r="G149" s="8"/>
      <c r="H149" s="8"/>
      <c r="I149" s="8"/>
      <c r="J149" s="8"/>
      <c r="K149" s="8"/>
      <c r="L149" s="8"/>
      <c r="M149" s="15"/>
      <c r="N149" s="15"/>
      <c r="O149" s="13"/>
      <c r="P149" s="13"/>
      <c r="Q149" s="13"/>
      <c r="R149" s="13"/>
      <c r="S149" s="14"/>
      <c r="T149" s="13"/>
      <c r="U149" s="13"/>
      <c r="V149" s="13"/>
      <c r="W149" s="13"/>
      <c r="X149" s="13"/>
      <c r="Y149" s="13"/>
      <c r="Z149" s="13"/>
    </row>
    <row r="150" spans="1:26" ht="15.75">
      <c r="A150" s="11"/>
      <c r="B150" s="15"/>
      <c r="C150" s="11"/>
      <c r="D150" s="11"/>
      <c r="E150" s="15"/>
      <c r="F150" s="8"/>
      <c r="G150" s="8"/>
      <c r="H150" s="8"/>
      <c r="I150" s="8"/>
      <c r="J150" s="8"/>
      <c r="K150" s="8"/>
      <c r="L150" s="8"/>
      <c r="M150" s="15"/>
      <c r="N150" s="15"/>
      <c r="O150" s="13"/>
      <c r="P150" s="13"/>
      <c r="Q150" s="13"/>
      <c r="R150" s="13"/>
      <c r="S150" s="14"/>
      <c r="T150" s="13"/>
      <c r="U150" s="13"/>
      <c r="V150" s="13"/>
      <c r="W150" s="13"/>
      <c r="X150" s="13"/>
      <c r="Y150" s="13"/>
      <c r="Z150" s="13"/>
    </row>
    <row r="151" spans="1:26" ht="15.75">
      <c r="A151" s="11"/>
      <c r="B151" s="15"/>
      <c r="C151" s="11"/>
      <c r="D151" s="11"/>
      <c r="E151" s="15"/>
      <c r="F151" s="8"/>
      <c r="G151" s="8"/>
      <c r="H151" s="8"/>
      <c r="I151" s="8"/>
      <c r="J151" s="8"/>
      <c r="K151" s="8"/>
      <c r="L151" s="8"/>
      <c r="M151" s="15"/>
      <c r="N151" s="15"/>
      <c r="O151" s="13"/>
      <c r="P151" s="13"/>
      <c r="Q151" s="13"/>
      <c r="R151" s="13"/>
      <c r="S151" s="14"/>
      <c r="T151" s="13"/>
      <c r="U151" s="13"/>
      <c r="V151" s="13"/>
      <c r="W151" s="13"/>
      <c r="X151" s="13"/>
      <c r="Y151" s="13"/>
      <c r="Z151" s="13"/>
    </row>
    <row r="152" spans="1:26" ht="15.75">
      <c r="A152" s="11"/>
      <c r="B152" s="15"/>
      <c r="C152" s="11"/>
      <c r="D152" s="11"/>
      <c r="E152" s="15"/>
      <c r="F152" s="8"/>
      <c r="G152" s="8"/>
      <c r="H152" s="8"/>
      <c r="I152" s="8"/>
      <c r="J152" s="8"/>
      <c r="K152" s="8"/>
      <c r="L152" s="8"/>
      <c r="M152" s="15"/>
      <c r="N152" s="15"/>
      <c r="O152" s="13"/>
      <c r="P152" s="13"/>
      <c r="Q152" s="13"/>
      <c r="R152" s="13"/>
      <c r="S152" s="14"/>
      <c r="T152" s="13"/>
      <c r="U152" s="13"/>
      <c r="V152" s="13"/>
      <c r="W152" s="13"/>
      <c r="X152" s="13"/>
      <c r="Y152" s="13"/>
      <c r="Z152" s="13"/>
    </row>
    <row r="153" spans="1:26" ht="15.75">
      <c r="A153" s="11"/>
      <c r="B153" s="15"/>
      <c r="C153" s="11"/>
      <c r="D153" s="11"/>
      <c r="E153" s="15"/>
      <c r="F153" s="8"/>
      <c r="G153" s="8"/>
      <c r="H153" s="8"/>
      <c r="I153" s="8"/>
      <c r="J153" s="8"/>
      <c r="K153" s="8"/>
      <c r="L153" s="8"/>
      <c r="M153" s="15"/>
      <c r="N153" s="15"/>
      <c r="O153" s="13"/>
      <c r="P153" s="13"/>
      <c r="Q153" s="13"/>
      <c r="R153" s="13"/>
      <c r="S153" s="14"/>
      <c r="T153" s="13"/>
      <c r="U153" s="13"/>
      <c r="V153" s="13"/>
      <c r="W153" s="13"/>
      <c r="X153" s="13"/>
      <c r="Y153" s="13"/>
      <c r="Z153" s="13"/>
    </row>
    <row r="154" spans="1:26" ht="15.75">
      <c r="A154" s="11"/>
      <c r="B154" s="15"/>
      <c r="C154" s="11"/>
      <c r="D154" s="11"/>
      <c r="E154" s="15"/>
      <c r="F154" s="8"/>
      <c r="G154" s="8"/>
      <c r="H154" s="8"/>
      <c r="I154" s="8"/>
      <c r="J154" s="8"/>
      <c r="K154" s="8"/>
      <c r="L154" s="8"/>
      <c r="M154" s="15"/>
      <c r="N154" s="15"/>
      <c r="O154" s="13"/>
      <c r="P154" s="13"/>
      <c r="Q154" s="13"/>
      <c r="R154" s="13"/>
      <c r="S154" s="14"/>
      <c r="T154" s="13"/>
      <c r="U154" s="13"/>
      <c r="V154" s="13"/>
      <c r="W154" s="13"/>
      <c r="X154" s="13"/>
      <c r="Y154" s="13"/>
      <c r="Z154" s="13"/>
    </row>
    <row r="155" spans="1:26" ht="15.75">
      <c r="A155" s="11"/>
      <c r="B155" s="15"/>
      <c r="C155" s="11"/>
      <c r="D155" s="11"/>
      <c r="E155" s="15"/>
      <c r="F155" s="8"/>
      <c r="G155" s="8"/>
      <c r="H155" s="8"/>
      <c r="I155" s="8"/>
      <c r="J155" s="8"/>
      <c r="K155" s="8"/>
      <c r="L155" s="8"/>
      <c r="M155" s="15"/>
      <c r="N155" s="15"/>
      <c r="O155" s="13"/>
      <c r="P155" s="13"/>
      <c r="Q155" s="13"/>
      <c r="R155" s="13"/>
      <c r="S155" s="14"/>
      <c r="T155" s="13"/>
      <c r="U155" s="13"/>
      <c r="V155" s="13"/>
      <c r="W155" s="13"/>
      <c r="X155" s="13"/>
      <c r="Y155" s="13"/>
      <c r="Z155" s="13"/>
    </row>
    <row r="156" spans="1:26" ht="15.75">
      <c r="A156" s="11"/>
      <c r="B156" s="15"/>
      <c r="C156" s="11"/>
      <c r="D156" s="11"/>
      <c r="E156" s="15"/>
      <c r="F156" s="8"/>
      <c r="G156" s="8"/>
      <c r="H156" s="8"/>
      <c r="I156" s="8"/>
      <c r="J156" s="8"/>
      <c r="K156" s="8"/>
      <c r="L156" s="8"/>
      <c r="M156" s="15"/>
      <c r="N156" s="15"/>
      <c r="O156" s="13"/>
      <c r="P156" s="13"/>
      <c r="Q156" s="13"/>
      <c r="R156" s="13"/>
      <c r="S156" s="14"/>
      <c r="T156" s="13"/>
      <c r="U156" s="13"/>
      <c r="V156" s="13"/>
      <c r="W156" s="13"/>
      <c r="X156" s="13"/>
      <c r="Y156" s="13"/>
      <c r="Z156" s="13"/>
    </row>
    <row r="157" spans="1:26" ht="15.75">
      <c r="A157" s="11"/>
      <c r="B157" s="15"/>
      <c r="C157" s="11"/>
      <c r="D157" s="11"/>
      <c r="E157" s="15"/>
      <c r="F157" s="8"/>
      <c r="G157" s="8"/>
      <c r="H157" s="8"/>
      <c r="I157" s="8"/>
      <c r="J157" s="8"/>
      <c r="K157" s="8"/>
      <c r="L157" s="8"/>
      <c r="M157" s="15"/>
      <c r="N157" s="15"/>
      <c r="O157" s="13"/>
      <c r="P157" s="13"/>
      <c r="Q157" s="13"/>
      <c r="R157" s="13"/>
      <c r="S157" s="14"/>
      <c r="T157" s="13"/>
      <c r="U157" s="13"/>
      <c r="V157" s="13"/>
      <c r="W157" s="13"/>
      <c r="X157" s="13"/>
      <c r="Y157" s="13"/>
      <c r="Z157" s="13"/>
    </row>
    <row r="158" spans="1:26" ht="15.75">
      <c r="A158" s="11"/>
      <c r="B158" s="15"/>
      <c r="C158" s="11"/>
      <c r="D158" s="11"/>
      <c r="E158" s="15"/>
      <c r="F158" s="8"/>
      <c r="G158" s="8"/>
      <c r="H158" s="8"/>
      <c r="I158" s="8"/>
      <c r="J158" s="8"/>
      <c r="K158" s="8"/>
      <c r="L158" s="8"/>
      <c r="M158" s="15"/>
      <c r="N158" s="15"/>
      <c r="O158" s="13"/>
      <c r="P158" s="13"/>
      <c r="Q158" s="13"/>
      <c r="R158" s="13"/>
      <c r="S158" s="14"/>
      <c r="T158" s="13"/>
      <c r="U158" s="13"/>
      <c r="V158" s="13"/>
      <c r="W158" s="13"/>
      <c r="X158" s="13"/>
      <c r="Y158" s="13"/>
      <c r="Z158" s="13"/>
    </row>
    <row r="159" spans="1:26" ht="15.75">
      <c r="A159" s="11"/>
      <c r="B159" s="15"/>
      <c r="C159" s="11"/>
      <c r="D159" s="11"/>
      <c r="E159" s="15"/>
      <c r="F159" s="8"/>
      <c r="G159" s="8"/>
      <c r="H159" s="8"/>
      <c r="I159" s="8"/>
      <c r="J159" s="8"/>
      <c r="K159" s="8"/>
      <c r="L159" s="8"/>
      <c r="M159" s="15"/>
      <c r="N159" s="15"/>
      <c r="O159" s="13"/>
      <c r="P159" s="13"/>
      <c r="Q159" s="13"/>
      <c r="R159" s="13"/>
      <c r="S159" s="14"/>
      <c r="T159" s="13"/>
      <c r="U159" s="13"/>
      <c r="V159" s="13"/>
      <c r="W159" s="13"/>
      <c r="X159" s="13"/>
      <c r="Y159" s="13"/>
      <c r="Z159" s="13"/>
    </row>
    <row r="160" spans="1:26" ht="15.75">
      <c r="A160" s="11"/>
      <c r="B160" s="15"/>
      <c r="C160" s="11"/>
      <c r="D160" s="11"/>
      <c r="E160" s="15"/>
      <c r="F160" s="8"/>
      <c r="G160" s="8"/>
      <c r="H160" s="8"/>
      <c r="I160" s="8"/>
      <c r="J160" s="8"/>
      <c r="K160" s="8"/>
      <c r="L160" s="8"/>
      <c r="M160" s="15"/>
      <c r="N160" s="15"/>
      <c r="O160" s="13"/>
      <c r="P160" s="13"/>
      <c r="Q160" s="13"/>
      <c r="R160" s="13"/>
      <c r="S160" s="14"/>
      <c r="T160" s="13"/>
      <c r="U160" s="13"/>
      <c r="V160" s="13"/>
      <c r="W160" s="13"/>
      <c r="X160" s="13"/>
      <c r="Y160" s="13"/>
      <c r="Z160" s="13"/>
    </row>
    <row r="161" spans="1:26" ht="15.75">
      <c r="A161" s="11"/>
      <c r="B161" s="15"/>
      <c r="C161" s="11"/>
      <c r="D161" s="11"/>
      <c r="E161" s="15"/>
      <c r="F161" s="8"/>
      <c r="G161" s="8"/>
      <c r="H161" s="8"/>
      <c r="I161" s="8"/>
      <c r="J161" s="8"/>
      <c r="K161" s="8"/>
      <c r="L161" s="8"/>
      <c r="M161" s="15"/>
      <c r="N161" s="15"/>
      <c r="O161" s="13"/>
      <c r="P161" s="13"/>
      <c r="Q161" s="13"/>
      <c r="R161" s="13"/>
      <c r="S161" s="14"/>
      <c r="T161" s="13"/>
      <c r="U161" s="13"/>
      <c r="V161" s="13"/>
      <c r="W161" s="13"/>
      <c r="X161" s="13"/>
      <c r="Y161" s="13"/>
      <c r="Z161" s="13"/>
    </row>
    <row r="162" spans="1:26" ht="15.75">
      <c r="A162" s="11"/>
      <c r="B162" s="15"/>
      <c r="C162" s="11"/>
      <c r="D162" s="11"/>
      <c r="E162" s="15"/>
      <c r="F162" s="8"/>
      <c r="G162" s="8"/>
      <c r="H162" s="8"/>
      <c r="I162" s="8"/>
      <c r="J162" s="8"/>
      <c r="K162" s="8"/>
      <c r="L162" s="8"/>
      <c r="M162" s="15"/>
      <c r="N162" s="15"/>
      <c r="O162" s="13"/>
      <c r="P162" s="13"/>
      <c r="Q162" s="13"/>
      <c r="R162" s="13"/>
      <c r="S162" s="14"/>
      <c r="T162" s="13"/>
      <c r="U162" s="13"/>
      <c r="V162" s="13"/>
      <c r="W162" s="13"/>
      <c r="X162" s="13"/>
      <c r="Y162" s="13"/>
      <c r="Z162" s="13"/>
    </row>
    <row r="163" spans="1:26" ht="15.75">
      <c r="A163" s="11"/>
      <c r="B163" s="15"/>
      <c r="C163" s="11"/>
      <c r="D163" s="11"/>
      <c r="E163" s="15"/>
      <c r="F163" s="8"/>
      <c r="G163" s="8"/>
      <c r="H163" s="8"/>
      <c r="I163" s="8"/>
      <c r="J163" s="8"/>
      <c r="K163" s="8"/>
      <c r="L163" s="8"/>
      <c r="M163" s="15"/>
      <c r="N163" s="15"/>
      <c r="O163" s="13"/>
      <c r="P163" s="13"/>
      <c r="Q163" s="13"/>
      <c r="R163" s="13"/>
      <c r="S163" s="14"/>
      <c r="T163" s="13"/>
      <c r="U163" s="13"/>
      <c r="V163" s="13"/>
      <c r="W163" s="13"/>
      <c r="X163" s="13"/>
      <c r="Y163" s="13"/>
      <c r="Z163" s="13"/>
    </row>
    <row r="164" spans="1:26" ht="15.75">
      <c r="A164" s="11"/>
      <c r="B164" s="15"/>
      <c r="C164" s="11"/>
      <c r="D164" s="11"/>
      <c r="E164" s="15"/>
      <c r="F164" s="8"/>
      <c r="G164" s="8"/>
      <c r="H164" s="8"/>
      <c r="I164" s="8"/>
      <c r="J164" s="8"/>
      <c r="K164" s="8"/>
      <c r="L164" s="8"/>
      <c r="M164" s="15"/>
      <c r="N164" s="15"/>
      <c r="O164" s="13"/>
      <c r="P164" s="13"/>
      <c r="Q164" s="13"/>
      <c r="R164" s="13"/>
      <c r="S164" s="14"/>
      <c r="T164" s="13"/>
      <c r="U164" s="13"/>
      <c r="V164" s="13"/>
      <c r="W164" s="13"/>
      <c r="X164" s="13"/>
      <c r="Y164" s="13"/>
      <c r="Z164" s="13"/>
    </row>
    <row r="165" spans="1:26" ht="15.75">
      <c r="A165" s="11"/>
      <c r="B165" s="15"/>
      <c r="C165" s="11"/>
      <c r="D165" s="11"/>
      <c r="E165" s="15"/>
      <c r="F165" s="8"/>
      <c r="G165" s="8"/>
      <c r="H165" s="8"/>
      <c r="I165" s="8"/>
      <c r="J165" s="8"/>
      <c r="K165" s="8"/>
      <c r="L165" s="8"/>
      <c r="M165" s="15"/>
      <c r="N165" s="15"/>
      <c r="O165" s="13"/>
      <c r="P165" s="13"/>
      <c r="Q165" s="13"/>
      <c r="R165" s="13"/>
      <c r="S165" s="14"/>
      <c r="T165" s="13"/>
      <c r="U165" s="13"/>
      <c r="V165" s="13"/>
      <c r="W165" s="13"/>
      <c r="X165" s="13"/>
      <c r="Y165" s="13"/>
      <c r="Z165" s="13"/>
    </row>
    <row r="166" spans="1:26" ht="15.75">
      <c r="A166" s="11"/>
      <c r="B166" s="15"/>
      <c r="C166" s="11"/>
      <c r="D166" s="11"/>
      <c r="E166" s="15"/>
      <c r="F166" s="8"/>
      <c r="G166" s="8"/>
      <c r="H166" s="8"/>
      <c r="I166" s="8"/>
      <c r="J166" s="8"/>
      <c r="K166" s="8"/>
      <c r="L166" s="8"/>
      <c r="M166" s="15"/>
      <c r="N166" s="15"/>
      <c r="O166" s="13"/>
      <c r="P166" s="13"/>
      <c r="Q166" s="13"/>
      <c r="R166" s="13"/>
      <c r="S166" s="14"/>
      <c r="T166" s="13"/>
      <c r="U166" s="13"/>
      <c r="V166" s="13"/>
      <c r="W166" s="13"/>
      <c r="X166" s="13"/>
      <c r="Y166" s="13"/>
      <c r="Z166" s="13"/>
    </row>
    <row r="167" spans="1:26" ht="15.75">
      <c r="A167" s="11"/>
      <c r="B167" s="15"/>
      <c r="C167" s="11"/>
      <c r="D167" s="11"/>
      <c r="E167" s="15"/>
      <c r="F167" s="8"/>
      <c r="G167" s="8"/>
      <c r="H167" s="8"/>
      <c r="I167" s="8"/>
      <c r="J167" s="8"/>
      <c r="K167" s="8"/>
      <c r="L167" s="8"/>
      <c r="M167" s="15"/>
      <c r="N167" s="15"/>
      <c r="O167" s="13"/>
      <c r="P167" s="13"/>
      <c r="Q167" s="13"/>
      <c r="R167" s="13"/>
      <c r="S167" s="14"/>
      <c r="T167" s="13"/>
      <c r="U167" s="13"/>
      <c r="V167" s="13"/>
      <c r="W167" s="13"/>
      <c r="X167" s="13"/>
      <c r="Y167" s="13"/>
      <c r="Z167" s="13"/>
    </row>
    <row r="168" spans="1:26" ht="15.75">
      <c r="A168" s="11"/>
      <c r="B168" s="15"/>
      <c r="C168" s="11"/>
      <c r="D168" s="11"/>
      <c r="E168" s="15"/>
      <c r="F168" s="8"/>
      <c r="G168" s="8"/>
      <c r="H168" s="8"/>
      <c r="I168" s="8"/>
      <c r="J168" s="8"/>
      <c r="K168" s="8"/>
      <c r="L168" s="8"/>
      <c r="M168" s="15"/>
      <c r="N168" s="15"/>
      <c r="O168" s="13"/>
      <c r="P168" s="13"/>
      <c r="Q168" s="13"/>
      <c r="R168" s="13"/>
      <c r="S168" s="14"/>
      <c r="T168" s="13"/>
      <c r="U168" s="13"/>
      <c r="V168" s="13"/>
      <c r="W168" s="13"/>
      <c r="X168" s="13"/>
      <c r="Y168" s="13"/>
      <c r="Z168" s="13"/>
    </row>
    <row r="169" spans="1:26" ht="15.75">
      <c r="A169" s="11"/>
      <c r="B169" s="15"/>
      <c r="C169" s="11"/>
      <c r="D169" s="11"/>
      <c r="E169" s="15"/>
      <c r="F169" s="8"/>
      <c r="G169" s="8"/>
      <c r="H169" s="8"/>
      <c r="I169" s="8"/>
      <c r="J169" s="8"/>
      <c r="K169" s="8"/>
      <c r="L169" s="8"/>
      <c r="M169" s="15"/>
      <c r="N169" s="15"/>
      <c r="O169" s="13"/>
      <c r="P169" s="13"/>
      <c r="Q169" s="13"/>
      <c r="R169" s="13"/>
      <c r="S169" s="14"/>
      <c r="T169" s="13"/>
      <c r="U169" s="13"/>
      <c r="V169" s="13"/>
      <c r="W169" s="13"/>
      <c r="X169" s="13"/>
      <c r="Y169" s="13"/>
      <c r="Z169" s="13"/>
    </row>
    <row r="170" spans="1:26" ht="15.75">
      <c r="A170" s="11"/>
      <c r="B170" s="15"/>
      <c r="C170" s="11"/>
      <c r="D170" s="11"/>
      <c r="E170" s="15"/>
      <c r="F170" s="8"/>
      <c r="G170" s="8"/>
      <c r="H170" s="8"/>
      <c r="I170" s="8"/>
      <c r="J170" s="8"/>
      <c r="K170" s="8"/>
      <c r="L170" s="8"/>
      <c r="M170" s="15"/>
      <c r="N170" s="15"/>
      <c r="O170" s="13"/>
      <c r="P170" s="13"/>
      <c r="Q170" s="13"/>
      <c r="R170" s="13"/>
      <c r="S170" s="14"/>
      <c r="T170" s="13"/>
      <c r="U170" s="13"/>
      <c r="V170" s="13"/>
      <c r="W170" s="13"/>
      <c r="X170" s="13"/>
      <c r="Y170" s="13"/>
      <c r="Z170" s="13"/>
    </row>
    <row r="171" spans="1:26" ht="15.75">
      <c r="A171" s="11"/>
      <c r="B171" s="15"/>
      <c r="C171" s="11"/>
      <c r="D171" s="11"/>
      <c r="E171" s="15"/>
      <c r="F171" s="8"/>
      <c r="G171" s="8"/>
      <c r="H171" s="8"/>
      <c r="I171" s="8"/>
      <c r="J171" s="8"/>
      <c r="K171" s="8"/>
      <c r="L171" s="8"/>
      <c r="M171" s="15"/>
      <c r="N171" s="15"/>
      <c r="O171" s="13"/>
      <c r="P171" s="13"/>
      <c r="Q171" s="13"/>
      <c r="R171" s="13"/>
      <c r="S171" s="14"/>
      <c r="T171" s="13"/>
      <c r="U171" s="13"/>
      <c r="V171" s="13"/>
      <c r="W171" s="13"/>
      <c r="X171" s="13"/>
      <c r="Y171" s="13"/>
      <c r="Z171" s="13"/>
    </row>
    <row r="172" spans="1:26" ht="15.75">
      <c r="A172" s="11"/>
      <c r="B172" s="15"/>
      <c r="C172" s="11"/>
      <c r="D172" s="11"/>
      <c r="E172" s="15"/>
      <c r="F172" s="8"/>
      <c r="G172" s="8"/>
      <c r="H172" s="8"/>
      <c r="I172" s="8"/>
      <c r="J172" s="8"/>
      <c r="K172" s="8"/>
      <c r="L172" s="8"/>
      <c r="M172" s="15"/>
      <c r="N172" s="15"/>
      <c r="O172" s="13"/>
      <c r="P172" s="13"/>
      <c r="Q172" s="13"/>
      <c r="R172" s="13"/>
      <c r="S172" s="14"/>
      <c r="T172" s="13"/>
      <c r="U172" s="13"/>
      <c r="V172" s="13"/>
      <c r="W172" s="13"/>
      <c r="X172" s="13"/>
      <c r="Y172" s="13"/>
      <c r="Z172" s="13"/>
    </row>
    <row r="173" spans="1:26" ht="15.75">
      <c r="A173" s="11"/>
      <c r="B173" s="15"/>
      <c r="C173" s="11"/>
      <c r="D173" s="11"/>
      <c r="E173" s="15"/>
      <c r="F173" s="8"/>
      <c r="G173" s="8"/>
      <c r="H173" s="8"/>
      <c r="I173" s="8"/>
      <c r="J173" s="8"/>
      <c r="K173" s="8"/>
      <c r="L173" s="8"/>
      <c r="M173" s="15"/>
      <c r="N173" s="15"/>
      <c r="O173" s="13"/>
      <c r="P173" s="13"/>
      <c r="Q173" s="13"/>
      <c r="R173" s="13"/>
      <c r="S173" s="14"/>
      <c r="T173" s="13"/>
      <c r="U173" s="13"/>
      <c r="V173" s="13"/>
      <c r="W173" s="13"/>
      <c r="X173" s="13"/>
      <c r="Y173" s="13"/>
      <c r="Z173" s="13"/>
    </row>
    <row r="174" spans="1:26" ht="15.75">
      <c r="A174" s="11"/>
      <c r="B174" s="15"/>
      <c r="C174" s="11"/>
      <c r="D174" s="11"/>
      <c r="E174" s="15"/>
      <c r="F174" s="8"/>
      <c r="G174" s="8"/>
      <c r="H174" s="8"/>
      <c r="I174" s="8"/>
      <c r="J174" s="8"/>
      <c r="K174" s="8"/>
      <c r="L174" s="8"/>
      <c r="M174" s="15"/>
      <c r="N174" s="15"/>
      <c r="O174" s="13"/>
      <c r="P174" s="13"/>
      <c r="Q174" s="13"/>
      <c r="R174" s="13"/>
      <c r="S174" s="14"/>
      <c r="T174" s="13"/>
      <c r="U174" s="13"/>
      <c r="V174" s="13"/>
      <c r="W174" s="13"/>
      <c r="X174" s="13"/>
      <c r="Y174" s="13"/>
      <c r="Z174" s="13"/>
    </row>
    <row r="175" spans="1:26" ht="15.75">
      <c r="A175" s="11"/>
      <c r="B175" s="15"/>
      <c r="C175" s="11"/>
      <c r="D175" s="11"/>
      <c r="E175" s="15"/>
      <c r="F175" s="8"/>
      <c r="G175" s="8"/>
      <c r="H175" s="8"/>
      <c r="I175" s="8"/>
      <c r="J175" s="8"/>
      <c r="K175" s="8"/>
      <c r="L175" s="8"/>
      <c r="M175" s="15"/>
      <c r="N175" s="15"/>
      <c r="O175" s="13"/>
      <c r="P175" s="13"/>
      <c r="Q175" s="13"/>
      <c r="R175" s="13"/>
      <c r="S175" s="14"/>
      <c r="T175" s="13"/>
      <c r="U175" s="13"/>
      <c r="V175" s="13"/>
      <c r="W175" s="13"/>
      <c r="X175" s="13"/>
      <c r="Y175" s="13"/>
      <c r="Z175" s="13"/>
    </row>
    <row r="176" spans="1:26" ht="15.75">
      <c r="A176" s="11"/>
      <c r="B176" s="15"/>
      <c r="C176" s="11"/>
      <c r="D176" s="11"/>
      <c r="E176" s="15"/>
      <c r="F176" s="8"/>
      <c r="G176" s="8"/>
      <c r="H176" s="8"/>
      <c r="I176" s="8"/>
      <c r="J176" s="8"/>
      <c r="K176" s="8"/>
      <c r="L176" s="8"/>
      <c r="M176" s="15"/>
      <c r="N176" s="15"/>
      <c r="O176" s="13"/>
      <c r="P176" s="13"/>
      <c r="Q176" s="13"/>
      <c r="R176" s="13"/>
      <c r="S176" s="14"/>
      <c r="T176" s="13"/>
      <c r="U176" s="13"/>
      <c r="V176" s="13"/>
      <c r="W176" s="13"/>
      <c r="X176" s="13"/>
      <c r="Y176" s="13"/>
      <c r="Z176" s="13"/>
    </row>
    <row r="177" spans="1:26" ht="15.75">
      <c r="A177" s="11"/>
      <c r="B177" s="15"/>
      <c r="C177" s="11"/>
      <c r="D177" s="11"/>
      <c r="E177" s="15"/>
      <c r="F177" s="8"/>
      <c r="G177" s="8"/>
      <c r="H177" s="8"/>
      <c r="I177" s="8"/>
      <c r="J177" s="8"/>
      <c r="K177" s="8"/>
      <c r="L177" s="8"/>
      <c r="M177" s="15"/>
      <c r="N177" s="15"/>
      <c r="O177" s="13"/>
      <c r="P177" s="13"/>
      <c r="Q177" s="13"/>
      <c r="R177" s="13"/>
      <c r="S177" s="14"/>
      <c r="T177" s="13"/>
      <c r="U177" s="13"/>
      <c r="V177" s="13"/>
      <c r="W177" s="13"/>
      <c r="X177" s="13"/>
      <c r="Y177" s="13"/>
      <c r="Z177" s="13"/>
    </row>
    <row r="178" spans="1:26" ht="15.75">
      <c r="A178" s="11"/>
      <c r="B178" s="15"/>
      <c r="C178" s="11"/>
      <c r="D178" s="11"/>
      <c r="E178" s="15"/>
      <c r="F178" s="8"/>
      <c r="G178" s="8"/>
      <c r="H178" s="8"/>
      <c r="I178" s="8"/>
      <c r="J178" s="8"/>
      <c r="K178" s="8"/>
      <c r="L178" s="8"/>
      <c r="M178" s="15"/>
      <c r="N178" s="15"/>
      <c r="O178" s="13"/>
      <c r="P178" s="13"/>
      <c r="Q178" s="13"/>
      <c r="R178" s="13"/>
      <c r="S178" s="14"/>
      <c r="T178" s="13"/>
      <c r="U178" s="13"/>
      <c r="V178" s="13"/>
      <c r="W178" s="13"/>
      <c r="X178" s="13"/>
      <c r="Y178" s="13"/>
      <c r="Z178" s="13"/>
    </row>
    <row r="179" spans="1:26" ht="15.75">
      <c r="A179" s="11"/>
      <c r="B179" s="15"/>
      <c r="C179" s="11"/>
      <c r="D179" s="11"/>
      <c r="E179" s="15"/>
      <c r="F179" s="8"/>
      <c r="G179" s="8"/>
      <c r="H179" s="8"/>
      <c r="I179" s="8"/>
      <c r="J179" s="8"/>
      <c r="K179" s="8"/>
      <c r="L179" s="8"/>
      <c r="M179" s="15"/>
      <c r="N179" s="15"/>
      <c r="O179" s="13"/>
      <c r="P179" s="13"/>
      <c r="Q179" s="13"/>
      <c r="R179" s="13"/>
      <c r="S179" s="14"/>
      <c r="T179" s="13"/>
      <c r="U179" s="13"/>
      <c r="V179" s="13"/>
      <c r="W179" s="13"/>
      <c r="X179" s="13"/>
      <c r="Y179" s="13"/>
      <c r="Z179" s="13"/>
    </row>
    <row r="180" spans="1:26" ht="15.75">
      <c r="A180" s="11"/>
      <c r="B180" s="15"/>
      <c r="C180" s="11"/>
      <c r="D180" s="11"/>
      <c r="E180" s="15"/>
      <c r="F180" s="8"/>
      <c r="G180" s="8"/>
      <c r="H180" s="8"/>
      <c r="I180" s="8"/>
      <c r="J180" s="8"/>
      <c r="K180" s="8"/>
      <c r="L180" s="8"/>
      <c r="M180" s="15"/>
      <c r="N180" s="15"/>
      <c r="O180" s="13"/>
      <c r="P180" s="13"/>
      <c r="Q180" s="13"/>
      <c r="R180" s="13"/>
      <c r="S180" s="14"/>
      <c r="T180" s="13"/>
      <c r="U180" s="13"/>
      <c r="V180" s="13"/>
      <c r="W180" s="13"/>
      <c r="X180" s="13"/>
      <c r="Y180" s="13"/>
      <c r="Z180" s="13"/>
    </row>
    <row r="181" spans="1:26" ht="15.75">
      <c r="A181" s="11"/>
      <c r="B181" s="15"/>
      <c r="C181" s="11"/>
      <c r="D181" s="11"/>
      <c r="E181" s="15"/>
      <c r="F181" s="8"/>
      <c r="G181" s="8"/>
      <c r="H181" s="8"/>
      <c r="I181" s="8"/>
      <c r="J181" s="8"/>
      <c r="K181" s="8"/>
      <c r="L181" s="8"/>
      <c r="M181" s="15"/>
      <c r="N181" s="15"/>
      <c r="O181" s="13"/>
      <c r="P181" s="13"/>
      <c r="Q181" s="13"/>
      <c r="R181" s="13"/>
      <c r="S181" s="14"/>
      <c r="T181" s="13"/>
      <c r="U181" s="13"/>
      <c r="V181" s="13"/>
      <c r="W181" s="13"/>
      <c r="X181" s="13"/>
      <c r="Y181" s="13"/>
      <c r="Z181" s="13"/>
    </row>
    <row r="182" spans="1:26" ht="15.75">
      <c r="A182" s="11"/>
      <c r="B182" s="15"/>
      <c r="C182" s="11"/>
      <c r="D182" s="11"/>
      <c r="E182" s="15"/>
      <c r="F182" s="8"/>
      <c r="G182" s="8"/>
      <c r="H182" s="8"/>
      <c r="I182" s="8"/>
      <c r="J182" s="8"/>
      <c r="K182" s="8"/>
      <c r="L182" s="8"/>
      <c r="M182" s="15"/>
      <c r="N182" s="15"/>
      <c r="O182" s="13"/>
      <c r="P182" s="13"/>
      <c r="Q182" s="13"/>
      <c r="R182" s="13"/>
      <c r="S182" s="14"/>
      <c r="T182" s="13"/>
      <c r="U182" s="13"/>
      <c r="V182" s="13"/>
      <c r="W182" s="13"/>
      <c r="X182" s="13"/>
      <c r="Y182" s="13"/>
      <c r="Z182" s="13"/>
    </row>
    <row r="183" spans="1:26" ht="15.75">
      <c r="A183" s="11"/>
      <c r="B183" s="15"/>
      <c r="C183" s="11"/>
      <c r="D183" s="11"/>
      <c r="E183" s="15"/>
      <c r="F183" s="8"/>
      <c r="G183" s="8"/>
      <c r="H183" s="8"/>
      <c r="I183" s="8"/>
      <c r="J183" s="8"/>
      <c r="K183" s="8"/>
      <c r="L183" s="8"/>
      <c r="M183" s="15"/>
      <c r="N183" s="15"/>
      <c r="O183" s="13"/>
      <c r="P183" s="13"/>
      <c r="Q183" s="13"/>
      <c r="R183" s="13"/>
      <c r="S183" s="14"/>
      <c r="T183" s="13"/>
      <c r="U183" s="13"/>
      <c r="V183" s="13"/>
      <c r="W183" s="13"/>
      <c r="X183" s="13"/>
      <c r="Y183" s="13"/>
      <c r="Z183" s="13"/>
    </row>
    <row r="184" spans="1:26" ht="15.75">
      <c r="A184" s="11"/>
      <c r="B184" s="15"/>
      <c r="C184" s="11"/>
      <c r="D184" s="11"/>
      <c r="E184" s="15"/>
      <c r="F184" s="8"/>
      <c r="G184" s="8"/>
      <c r="H184" s="8"/>
      <c r="I184" s="8"/>
      <c r="J184" s="8"/>
      <c r="K184" s="8"/>
      <c r="L184" s="8"/>
      <c r="M184" s="15"/>
      <c r="N184" s="15"/>
      <c r="O184" s="13"/>
      <c r="P184" s="13"/>
      <c r="Q184" s="13"/>
      <c r="R184" s="13"/>
      <c r="S184" s="14"/>
      <c r="T184" s="13"/>
      <c r="U184" s="13"/>
      <c r="V184" s="13"/>
      <c r="W184" s="13"/>
      <c r="X184" s="13"/>
      <c r="Y184" s="13"/>
      <c r="Z184" s="13"/>
    </row>
    <row r="185" spans="1:26" ht="15.75">
      <c r="A185" s="11"/>
      <c r="B185" s="15"/>
      <c r="C185" s="11"/>
      <c r="D185" s="11"/>
      <c r="E185" s="15"/>
      <c r="F185" s="8"/>
      <c r="G185" s="8"/>
      <c r="H185" s="8"/>
      <c r="I185" s="8"/>
      <c r="J185" s="8"/>
      <c r="K185" s="8"/>
      <c r="L185" s="8"/>
      <c r="M185" s="15"/>
      <c r="N185" s="15"/>
      <c r="O185" s="13"/>
      <c r="P185" s="13"/>
      <c r="Q185" s="13"/>
      <c r="R185" s="13"/>
      <c r="S185" s="14"/>
      <c r="T185" s="13"/>
      <c r="U185" s="13"/>
      <c r="V185" s="13"/>
      <c r="W185" s="13"/>
      <c r="X185" s="13"/>
      <c r="Y185" s="13"/>
      <c r="Z185" s="13"/>
    </row>
    <row r="186" spans="1:26" ht="15.75">
      <c r="A186" s="11"/>
      <c r="B186" s="15"/>
      <c r="C186" s="11"/>
      <c r="D186" s="11"/>
      <c r="E186" s="15"/>
      <c r="F186" s="8"/>
      <c r="G186" s="8"/>
      <c r="H186" s="8"/>
      <c r="I186" s="8"/>
      <c r="J186" s="8"/>
      <c r="K186" s="8"/>
      <c r="L186" s="8"/>
      <c r="M186" s="15"/>
      <c r="N186" s="15"/>
      <c r="O186" s="13"/>
      <c r="P186" s="13"/>
      <c r="Q186" s="13"/>
      <c r="R186" s="13"/>
      <c r="S186" s="14"/>
      <c r="T186" s="13"/>
      <c r="U186" s="13"/>
      <c r="V186" s="13"/>
      <c r="W186" s="13"/>
      <c r="X186" s="13"/>
      <c r="Y186" s="13"/>
      <c r="Z186" s="13"/>
    </row>
    <row r="187" spans="1:26" ht="15.75">
      <c r="A187" s="11"/>
      <c r="B187" s="15"/>
      <c r="C187" s="11"/>
      <c r="D187" s="11"/>
      <c r="E187" s="15"/>
      <c r="F187" s="8"/>
      <c r="G187" s="8"/>
      <c r="H187" s="8"/>
      <c r="I187" s="8"/>
      <c r="J187" s="8"/>
      <c r="K187" s="8"/>
      <c r="L187" s="8"/>
      <c r="M187" s="15"/>
      <c r="N187" s="15"/>
      <c r="O187" s="13"/>
      <c r="P187" s="13"/>
      <c r="Q187" s="13"/>
      <c r="R187" s="13"/>
      <c r="S187" s="14"/>
      <c r="T187" s="13"/>
      <c r="U187" s="13"/>
      <c r="V187" s="13"/>
      <c r="W187" s="13"/>
      <c r="X187" s="13"/>
      <c r="Y187" s="13"/>
      <c r="Z187" s="13"/>
    </row>
    <row r="188" spans="1:26" ht="15.75">
      <c r="A188" s="11"/>
      <c r="B188" s="15"/>
      <c r="C188" s="11"/>
      <c r="D188" s="11"/>
      <c r="E188" s="15"/>
      <c r="F188" s="8"/>
      <c r="G188" s="8"/>
      <c r="H188" s="8"/>
      <c r="I188" s="8"/>
      <c r="J188" s="8"/>
      <c r="K188" s="8"/>
      <c r="L188" s="8"/>
      <c r="M188" s="15"/>
      <c r="N188" s="15"/>
      <c r="O188" s="13"/>
      <c r="P188" s="13"/>
      <c r="Q188" s="13"/>
      <c r="R188" s="13"/>
      <c r="S188" s="14"/>
      <c r="T188" s="13"/>
      <c r="U188" s="13"/>
      <c r="V188" s="13"/>
      <c r="W188" s="13"/>
      <c r="X188" s="13"/>
      <c r="Y188" s="13"/>
      <c r="Z188" s="13"/>
    </row>
    <row r="189" spans="1:26" ht="15.75">
      <c r="A189" s="11"/>
      <c r="B189" s="15"/>
      <c r="C189" s="11"/>
      <c r="D189" s="11"/>
      <c r="E189" s="15"/>
      <c r="F189" s="8"/>
      <c r="G189" s="8"/>
      <c r="H189" s="8"/>
      <c r="I189" s="8"/>
      <c r="J189" s="8"/>
      <c r="K189" s="8"/>
      <c r="L189" s="8"/>
      <c r="M189" s="15"/>
      <c r="N189" s="15"/>
      <c r="O189" s="13"/>
      <c r="P189" s="13"/>
      <c r="Q189" s="13"/>
      <c r="R189" s="13"/>
      <c r="S189" s="14"/>
      <c r="T189" s="13"/>
      <c r="U189" s="13"/>
      <c r="V189" s="13"/>
      <c r="W189" s="13"/>
      <c r="X189" s="13"/>
      <c r="Y189" s="13"/>
      <c r="Z189" s="13"/>
    </row>
    <row r="190" spans="1:26" ht="15.75">
      <c r="A190" s="11"/>
      <c r="B190" s="15"/>
      <c r="C190" s="11"/>
      <c r="D190" s="11"/>
      <c r="E190" s="15"/>
      <c r="F190" s="8"/>
      <c r="G190" s="8"/>
      <c r="H190" s="8"/>
      <c r="I190" s="8"/>
      <c r="J190" s="8"/>
      <c r="K190" s="8"/>
      <c r="L190" s="8"/>
      <c r="M190" s="15"/>
      <c r="N190" s="15"/>
      <c r="O190" s="13"/>
      <c r="P190" s="13"/>
      <c r="Q190" s="13"/>
      <c r="R190" s="13"/>
      <c r="S190" s="14"/>
      <c r="T190" s="13"/>
      <c r="U190" s="13"/>
      <c r="V190" s="13"/>
      <c r="W190" s="13"/>
      <c r="X190" s="13"/>
      <c r="Y190" s="13"/>
      <c r="Z190" s="13"/>
    </row>
    <row r="191" spans="1:26" ht="15.75">
      <c r="A191" s="11"/>
      <c r="B191" s="15"/>
      <c r="C191" s="11"/>
      <c r="D191" s="11"/>
      <c r="E191" s="15"/>
      <c r="F191" s="8"/>
      <c r="G191" s="8"/>
      <c r="H191" s="8"/>
      <c r="I191" s="8"/>
      <c r="J191" s="8"/>
      <c r="K191" s="8"/>
      <c r="L191" s="8"/>
      <c r="M191" s="15"/>
      <c r="N191" s="15"/>
      <c r="O191" s="13"/>
      <c r="P191" s="13"/>
      <c r="Q191" s="13"/>
      <c r="R191" s="13"/>
      <c r="S191" s="14"/>
      <c r="T191" s="13"/>
      <c r="U191" s="13"/>
      <c r="V191" s="13"/>
      <c r="W191" s="13"/>
      <c r="X191" s="13"/>
      <c r="Y191" s="13"/>
      <c r="Z191" s="13"/>
    </row>
    <row r="192" spans="1:26" ht="15.75">
      <c r="A192" s="11"/>
      <c r="B192" s="15"/>
      <c r="C192" s="11"/>
      <c r="D192" s="11"/>
      <c r="E192" s="15"/>
      <c r="F192" s="8"/>
      <c r="G192" s="8"/>
      <c r="H192" s="8"/>
      <c r="I192" s="8"/>
      <c r="J192" s="8"/>
      <c r="K192" s="8"/>
      <c r="L192" s="8"/>
      <c r="M192" s="15"/>
      <c r="N192" s="15"/>
      <c r="O192" s="13"/>
      <c r="P192" s="13"/>
      <c r="Q192" s="13"/>
      <c r="R192" s="13"/>
      <c r="S192" s="14"/>
      <c r="T192" s="13"/>
      <c r="U192" s="13"/>
      <c r="V192" s="13"/>
      <c r="W192" s="13"/>
      <c r="X192" s="13"/>
      <c r="Y192" s="13"/>
      <c r="Z192" s="13"/>
    </row>
    <row r="193" spans="1:26" ht="15.75">
      <c r="A193" s="11"/>
      <c r="B193" s="15"/>
      <c r="C193" s="11"/>
      <c r="D193" s="11"/>
      <c r="E193" s="15"/>
      <c r="F193" s="8"/>
      <c r="G193" s="8"/>
      <c r="H193" s="8"/>
      <c r="I193" s="8"/>
      <c r="J193" s="8"/>
      <c r="K193" s="8"/>
      <c r="L193" s="8"/>
      <c r="M193" s="15"/>
      <c r="N193" s="15"/>
      <c r="O193" s="13"/>
      <c r="P193" s="13"/>
      <c r="Q193" s="13"/>
      <c r="R193" s="13"/>
      <c r="S193" s="14"/>
      <c r="T193" s="13"/>
      <c r="U193" s="13"/>
      <c r="V193" s="13"/>
      <c r="W193" s="13"/>
      <c r="X193" s="13"/>
      <c r="Y193" s="13"/>
      <c r="Z193" s="13"/>
    </row>
    <row r="194" spans="1:26" ht="15.75">
      <c r="A194" s="11"/>
      <c r="B194" s="15"/>
      <c r="C194" s="11"/>
      <c r="D194" s="11"/>
      <c r="E194" s="15"/>
      <c r="F194" s="8"/>
      <c r="G194" s="8"/>
      <c r="H194" s="8"/>
      <c r="I194" s="8"/>
      <c r="J194" s="8"/>
      <c r="K194" s="8"/>
      <c r="L194" s="8"/>
      <c r="M194" s="15"/>
      <c r="N194" s="15"/>
      <c r="O194" s="13"/>
      <c r="P194" s="13"/>
      <c r="Q194" s="13"/>
      <c r="R194" s="13"/>
      <c r="S194" s="14"/>
      <c r="T194" s="13"/>
      <c r="U194" s="13"/>
      <c r="V194" s="13"/>
      <c r="W194" s="13"/>
      <c r="X194" s="13"/>
      <c r="Y194" s="13"/>
      <c r="Z194" s="13"/>
    </row>
    <row r="195" spans="1:26" ht="15.75">
      <c r="A195" s="11"/>
      <c r="B195" s="15"/>
      <c r="C195" s="11"/>
      <c r="D195" s="11"/>
      <c r="E195" s="15"/>
      <c r="F195" s="8"/>
      <c r="G195" s="8"/>
      <c r="H195" s="8"/>
      <c r="I195" s="8"/>
      <c r="J195" s="8"/>
      <c r="K195" s="8"/>
      <c r="L195" s="8"/>
      <c r="M195" s="15"/>
      <c r="N195" s="15"/>
      <c r="O195" s="13"/>
      <c r="P195" s="13"/>
      <c r="Q195" s="13"/>
      <c r="R195" s="13"/>
      <c r="S195" s="14"/>
      <c r="T195" s="13"/>
      <c r="U195" s="13"/>
      <c r="V195" s="13"/>
      <c r="W195" s="13"/>
      <c r="X195" s="13"/>
      <c r="Y195" s="13"/>
      <c r="Z195" s="13"/>
    </row>
    <row r="196" spans="1:26" ht="15.75">
      <c r="A196" s="11"/>
      <c r="B196" s="15"/>
      <c r="C196" s="11"/>
      <c r="D196" s="11"/>
      <c r="E196" s="15"/>
      <c r="F196" s="8"/>
      <c r="G196" s="8"/>
      <c r="H196" s="8"/>
      <c r="I196" s="8"/>
      <c r="J196" s="8"/>
      <c r="K196" s="8"/>
      <c r="L196" s="8"/>
      <c r="M196" s="15"/>
      <c r="N196" s="15"/>
      <c r="O196" s="13"/>
      <c r="P196" s="13"/>
      <c r="Q196" s="13"/>
      <c r="R196" s="13"/>
      <c r="S196" s="14"/>
      <c r="T196" s="13"/>
      <c r="U196" s="13"/>
      <c r="V196" s="13"/>
      <c r="W196" s="13"/>
      <c r="X196" s="13"/>
      <c r="Y196" s="13"/>
      <c r="Z196" s="13"/>
    </row>
    <row r="197" spans="1:26" ht="15.75">
      <c r="A197" s="11"/>
      <c r="B197" s="15"/>
      <c r="C197" s="11"/>
      <c r="D197" s="11"/>
      <c r="E197" s="15"/>
      <c r="F197" s="8"/>
      <c r="G197" s="8"/>
      <c r="H197" s="8"/>
      <c r="I197" s="8"/>
      <c r="J197" s="8"/>
      <c r="K197" s="8"/>
      <c r="L197" s="8"/>
      <c r="M197" s="15"/>
      <c r="N197" s="15"/>
      <c r="O197" s="13"/>
      <c r="P197" s="13"/>
      <c r="Q197" s="13"/>
      <c r="R197" s="13"/>
      <c r="S197" s="14"/>
      <c r="T197" s="13"/>
      <c r="U197" s="13"/>
      <c r="V197" s="13"/>
      <c r="W197" s="13"/>
      <c r="X197" s="13"/>
      <c r="Y197" s="13"/>
      <c r="Z197" s="13"/>
    </row>
    <row r="198" spans="1:26" ht="15.75">
      <c r="A198" s="11"/>
      <c r="B198" s="15"/>
      <c r="C198" s="11"/>
      <c r="D198" s="11"/>
      <c r="E198" s="15"/>
      <c r="F198" s="8"/>
      <c r="G198" s="8"/>
      <c r="H198" s="8"/>
      <c r="I198" s="8"/>
      <c r="J198" s="8"/>
      <c r="K198" s="8"/>
      <c r="L198" s="8"/>
      <c r="M198" s="15"/>
      <c r="N198" s="15"/>
      <c r="O198" s="13"/>
      <c r="P198" s="13"/>
      <c r="Q198" s="13"/>
      <c r="R198" s="13"/>
      <c r="S198" s="14"/>
      <c r="T198" s="13"/>
      <c r="U198" s="13"/>
      <c r="V198" s="13"/>
      <c r="W198" s="13"/>
      <c r="X198" s="13"/>
      <c r="Y198" s="13"/>
      <c r="Z198" s="13"/>
    </row>
    <row r="199" spans="1:26" ht="15.75">
      <c r="A199" s="11"/>
      <c r="B199" s="15"/>
      <c r="C199" s="11"/>
      <c r="D199" s="11"/>
      <c r="E199" s="15"/>
      <c r="F199" s="8"/>
      <c r="G199" s="8"/>
      <c r="H199" s="8"/>
      <c r="I199" s="8"/>
      <c r="J199" s="8"/>
      <c r="K199" s="8"/>
      <c r="L199" s="8"/>
      <c r="M199" s="15"/>
      <c r="N199" s="15"/>
      <c r="O199" s="13"/>
      <c r="P199" s="13"/>
      <c r="Q199" s="13"/>
      <c r="R199" s="13"/>
      <c r="S199" s="14"/>
      <c r="T199" s="13"/>
      <c r="U199" s="13"/>
      <c r="V199" s="13"/>
      <c r="W199" s="13"/>
      <c r="X199" s="13"/>
      <c r="Y199" s="13"/>
      <c r="Z199" s="13"/>
    </row>
    <row r="200" spans="1:26" ht="15.75">
      <c r="A200" s="11"/>
      <c r="B200" s="15"/>
      <c r="C200" s="11"/>
      <c r="D200" s="11"/>
      <c r="E200" s="15"/>
      <c r="F200" s="8"/>
      <c r="G200" s="8"/>
      <c r="H200" s="8"/>
      <c r="I200" s="8"/>
      <c r="J200" s="8"/>
      <c r="K200" s="8"/>
      <c r="L200" s="8"/>
      <c r="M200" s="15"/>
      <c r="N200" s="15"/>
      <c r="O200" s="13"/>
      <c r="P200" s="13"/>
      <c r="Q200" s="13"/>
      <c r="R200" s="13"/>
      <c r="S200" s="14"/>
      <c r="T200" s="13"/>
      <c r="U200" s="13"/>
      <c r="V200" s="13"/>
      <c r="W200" s="13"/>
      <c r="X200" s="13"/>
      <c r="Y200" s="13"/>
      <c r="Z200" s="13"/>
    </row>
    <row r="201" spans="1:26" ht="15.75">
      <c r="A201" s="11"/>
      <c r="B201" s="15"/>
      <c r="C201" s="11"/>
      <c r="D201" s="11"/>
      <c r="E201" s="15"/>
      <c r="F201" s="8"/>
      <c r="G201" s="8"/>
      <c r="H201" s="8"/>
      <c r="I201" s="8"/>
      <c r="J201" s="8"/>
      <c r="K201" s="8"/>
      <c r="L201" s="8"/>
      <c r="M201" s="15"/>
      <c r="N201" s="15"/>
      <c r="O201" s="13"/>
      <c r="P201" s="13"/>
      <c r="Q201" s="13"/>
      <c r="R201" s="13"/>
      <c r="S201" s="14"/>
      <c r="T201" s="13"/>
      <c r="U201" s="13"/>
      <c r="V201" s="13"/>
      <c r="W201" s="13"/>
      <c r="X201" s="13"/>
      <c r="Y201" s="13"/>
      <c r="Z201" s="13"/>
    </row>
    <row r="202" spans="1:26" ht="15.75">
      <c r="A202" s="11"/>
      <c r="B202" s="15"/>
      <c r="C202" s="11"/>
      <c r="D202" s="11"/>
      <c r="E202" s="15"/>
      <c r="F202" s="8"/>
      <c r="G202" s="8"/>
      <c r="H202" s="8"/>
      <c r="I202" s="8"/>
      <c r="J202" s="8"/>
      <c r="K202" s="8"/>
      <c r="L202" s="8"/>
      <c r="M202" s="15"/>
      <c r="N202" s="15"/>
      <c r="O202" s="13"/>
      <c r="P202" s="13"/>
      <c r="Q202" s="13"/>
      <c r="R202" s="13"/>
      <c r="S202" s="14"/>
      <c r="T202" s="13"/>
      <c r="U202" s="13"/>
      <c r="V202" s="13"/>
      <c r="W202" s="13"/>
      <c r="X202" s="13"/>
      <c r="Y202" s="13"/>
      <c r="Z202" s="13"/>
    </row>
    <row r="203" spans="1:26" ht="15.75">
      <c r="A203" s="11"/>
      <c r="B203" s="15"/>
      <c r="C203" s="11"/>
      <c r="D203" s="11"/>
      <c r="E203" s="15"/>
      <c r="F203" s="8"/>
      <c r="G203" s="8"/>
      <c r="H203" s="8"/>
      <c r="I203" s="8"/>
      <c r="J203" s="8"/>
      <c r="K203" s="8"/>
      <c r="L203" s="8"/>
      <c r="M203" s="15"/>
      <c r="N203" s="15"/>
      <c r="O203" s="13"/>
      <c r="P203" s="13"/>
      <c r="Q203" s="13"/>
      <c r="R203" s="13"/>
      <c r="S203" s="14"/>
      <c r="T203" s="13"/>
      <c r="U203" s="13"/>
      <c r="V203" s="13"/>
      <c r="W203" s="13"/>
      <c r="X203" s="13"/>
      <c r="Y203" s="13"/>
      <c r="Z203" s="13"/>
    </row>
    <row r="204" spans="1:26" ht="15.75">
      <c r="A204" s="11"/>
      <c r="B204" s="15"/>
      <c r="C204" s="11"/>
      <c r="D204" s="11"/>
      <c r="E204" s="15"/>
      <c r="F204" s="8"/>
      <c r="G204" s="8"/>
      <c r="H204" s="8"/>
      <c r="I204" s="8"/>
      <c r="J204" s="8"/>
      <c r="K204" s="8"/>
      <c r="L204" s="8"/>
      <c r="M204" s="15"/>
      <c r="N204" s="15"/>
      <c r="O204" s="13"/>
      <c r="P204" s="13"/>
      <c r="Q204" s="13"/>
      <c r="R204" s="13"/>
      <c r="S204" s="14"/>
      <c r="T204" s="13"/>
      <c r="U204" s="13"/>
      <c r="V204" s="13"/>
      <c r="W204" s="13"/>
      <c r="X204" s="13"/>
      <c r="Y204" s="13"/>
      <c r="Z204" s="13"/>
    </row>
    <row r="205" spans="1:26" ht="15.75">
      <c r="A205" s="11"/>
      <c r="B205" s="15"/>
      <c r="C205" s="11"/>
      <c r="D205" s="11"/>
      <c r="E205" s="15"/>
      <c r="F205" s="8"/>
      <c r="G205" s="8"/>
      <c r="H205" s="8"/>
      <c r="I205" s="8"/>
      <c r="J205" s="8"/>
      <c r="K205" s="8"/>
      <c r="L205" s="8"/>
      <c r="M205" s="15"/>
      <c r="N205" s="15"/>
      <c r="O205" s="13"/>
      <c r="P205" s="13"/>
      <c r="Q205" s="13"/>
      <c r="R205" s="13"/>
      <c r="S205" s="14"/>
      <c r="T205" s="13"/>
      <c r="U205" s="13"/>
      <c r="V205" s="13"/>
      <c r="W205" s="13"/>
      <c r="X205" s="13"/>
      <c r="Y205" s="13"/>
      <c r="Z205" s="13"/>
    </row>
    <row r="206" spans="1:26" ht="15.75">
      <c r="A206" s="11"/>
      <c r="B206" s="15"/>
      <c r="C206" s="11"/>
      <c r="D206" s="11"/>
      <c r="E206" s="15"/>
      <c r="F206" s="8"/>
      <c r="G206" s="8"/>
      <c r="H206" s="8"/>
      <c r="I206" s="8"/>
      <c r="J206" s="8"/>
      <c r="K206" s="8"/>
      <c r="L206" s="8"/>
      <c r="M206" s="15"/>
      <c r="N206" s="15"/>
      <c r="O206" s="13"/>
      <c r="P206" s="13"/>
      <c r="Q206" s="13"/>
      <c r="R206" s="13"/>
      <c r="S206" s="14"/>
      <c r="T206" s="13"/>
      <c r="U206" s="13"/>
      <c r="V206" s="13"/>
      <c r="W206" s="13"/>
      <c r="X206" s="13"/>
      <c r="Y206" s="13"/>
      <c r="Z206" s="13"/>
    </row>
    <row r="207" spans="1:26" ht="15.75">
      <c r="A207" s="11"/>
      <c r="B207" s="15"/>
      <c r="C207" s="11"/>
      <c r="D207" s="11"/>
      <c r="E207" s="15"/>
      <c r="F207" s="8"/>
      <c r="G207" s="8"/>
      <c r="H207" s="8"/>
      <c r="I207" s="8"/>
      <c r="J207" s="8"/>
      <c r="K207" s="8"/>
      <c r="L207" s="8"/>
      <c r="M207" s="15"/>
      <c r="N207" s="15"/>
      <c r="O207" s="13"/>
      <c r="P207" s="13"/>
      <c r="Q207" s="13"/>
      <c r="R207" s="13"/>
      <c r="S207" s="14"/>
      <c r="T207" s="13"/>
      <c r="U207" s="13"/>
      <c r="V207" s="13"/>
      <c r="W207" s="13"/>
      <c r="X207" s="13"/>
      <c r="Y207" s="13"/>
      <c r="Z207" s="13"/>
    </row>
    <row r="208" spans="1:26" ht="15.75">
      <c r="A208" s="11"/>
      <c r="B208" s="15"/>
      <c r="C208" s="11"/>
      <c r="D208" s="11"/>
      <c r="E208" s="15"/>
      <c r="F208" s="8"/>
      <c r="G208" s="8"/>
      <c r="H208" s="8"/>
      <c r="I208" s="8"/>
      <c r="J208" s="8"/>
      <c r="K208" s="8"/>
      <c r="L208" s="8"/>
      <c r="M208" s="15"/>
      <c r="N208" s="15"/>
      <c r="O208" s="13"/>
      <c r="P208" s="13"/>
      <c r="Q208" s="13"/>
      <c r="R208" s="13"/>
      <c r="S208" s="14"/>
      <c r="T208" s="13"/>
      <c r="U208" s="13"/>
      <c r="V208" s="13"/>
      <c r="W208" s="13"/>
      <c r="X208" s="13"/>
      <c r="Y208" s="13"/>
      <c r="Z208" s="13"/>
    </row>
    <row r="209" spans="1:26" ht="15.75">
      <c r="A209" s="11"/>
      <c r="B209" s="15"/>
      <c r="C209" s="11"/>
      <c r="D209" s="11"/>
      <c r="E209" s="15"/>
      <c r="F209" s="8"/>
      <c r="G209" s="8"/>
      <c r="H209" s="8"/>
      <c r="I209" s="8"/>
      <c r="J209" s="8"/>
      <c r="K209" s="8"/>
      <c r="L209" s="8"/>
      <c r="M209" s="15"/>
      <c r="N209" s="15"/>
      <c r="O209" s="13"/>
      <c r="P209" s="13"/>
      <c r="Q209" s="13"/>
      <c r="R209" s="13"/>
      <c r="S209" s="14"/>
      <c r="T209" s="13"/>
      <c r="U209" s="13"/>
      <c r="V209" s="13"/>
      <c r="W209" s="13"/>
      <c r="X209" s="13"/>
      <c r="Y209" s="13"/>
      <c r="Z209" s="13"/>
    </row>
    <row r="210" spans="1:26" ht="15.75">
      <c r="A210" s="11"/>
      <c r="B210" s="15"/>
      <c r="C210" s="11"/>
      <c r="D210" s="11"/>
      <c r="E210" s="15"/>
      <c r="F210" s="8"/>
      <c r="G210" s="8"/>
      <c r="H210" s="8"/>
      <c r="I210" s="8"/>
      <c r="J210" s="8"/>
      <c r="K210" s="8"/>
      <c r="L210" s="8"/>
      <c r="M210" s="15"/>
      <c r="N210" s="15"/>
      <c r="O210" s="13"/>
      <c r="P210" s="13"/>
      <c r="Q210" s="13"/>
      <c r="R210" s="13"/>
      <c r="S210" s="14"/>
      <c r="T210" s="13"/>
      <c r="U210" s="13"/>
      <c r="V210" s="13"/>
      <c r="W210" s="13"/>
      <c r="X210" s="13"/>
      <c r="Y210" s="13"/>
      <c r="Z210" s="13"/>
    </row>
    <row r="211" spans="1:26" ht="15.75">
      <c r="A211" s="11"/>
      <c r="B211" s="15"/>
      <c r="C211" s="11"/>
      <c r="D211" s="11"/>
      <c r="E211" s="15"/>
      <c r="F211" s="8"/>
      <c r="G211" s="8"/>
      <c r="H211" s="8"/>
      <c r="I211" s="8"/>
      <c r="J211" s="8"/>
      <c r="K211" s="8"/>
      <c r="L211" s="8"/>
      <c r="M211" s="15"/>
      <c r="N211" s="15"/>
      <c r="O211" s="13"/>
      <c r="P211" s="13"/>
      <c r="Q211" s="13"/>
      <c r="R211" s="13"/>
      <c r="S211" s="14"/>
      <c r="T211" s="13"/>
      <c r="U211" s="13"/>
      <c r="V211" s="13"/>
      <c r="W211" s="13"/>
      <c r="X211" s="13"/>
      <c r="Y211" s="13"/>
      <c r="Z211" s="13"/>
    </row>
    <row r="212" spans="1:26" ht="15.75">
      <c r="A212" s="11"/>
      <c r="B212" s="15"/>
      <c r="C212" s="11"/>
      <c r="D212" s="11"/>
      <c r="E212" s="15"/>
      <c r="F212" s="8"/>
      <c r="G212" s="8"/>
      <c r="H212" s="8"/>
      <c r="I212" s="8"/>
      <c r="J212" s="8"/>
      <c r="K212" s="8"/>
      <c r="L212" s="8"/>
      <c r="M212" s="15"/>
      <c r="N212" s="15"/>
      <c r="O212" s="13"/>
      <c r="P212" s="13"/>
      <c r="Q212" s="13"/>
      <c r="R212" s="13"/>
      <c r="S212" s="14"/>
      <c r="T212" s="13"/>
      <c r="U212" s="13"/>
      <c r="V212" s="13"/>
      <c r="W212" s="13"/>
      <c r="X212" s="13"/>
      <c r="Y212" s="13"/>
      <c r="Z212" s="13"/>
    </row>
    <row r="213" spans="1:26" ht="15.75">
      <c r="A213" s="11"/>
      <c r="B213" s="15"/>
      <c r="C213" s="11"/>
      <c r="D213" s="11"/>
      <c r="E213" s="15"/>
      <c r="F213" s="8"/>
      <c r="G213" s="8"/>
      <c r="H213" s="8"/>
      <c r="I213" s="8"/>
      <c r="J213" s="8"/>
      <c r="K213" s="8"/>
      <c r="L213" s="8"/>
      <c r="M213" s="15"/>
      <c r="N213" s="15"/>
      <c r="O213" s="13"/>
      <c r="P213" s="13"/>
      <c r="Q213" s="13"/>
      <c r="R213" s="13"/>
      <c r="S213" s="14"/>
      <c r="T213" s="13"/>
      <c r="U213" s="13"/>
      <c r="V213" s="13"/>
      <c r="W213" s="13"/>
      <c r="X213" s="13"/>
      <c r="Y213" s="13"/>
      <c r="Z213" s="13"/>
    </row>
    <row r="214" spans="1:26" ht="15.75">
      <c r="A214" s="11"/>
      <c r="B214" s="15"/>
      <c r="C214" s="11"/>
      <c r="D214" s="11"/>
      <c r="E214" s="15"/>
      <c r="F214" s="8"/>
      <c r="G214" s="8"/>
      <c r="H214" s="8"/>
      <c r="I214" s="8"/>
      <c r="J214" s="8"/>
      <c r="K214" s="8"/>
      <c r="L214" s="8"/>
      <c r="M214" s="15"/>
      <c r="N214" s="15"/>
      <c r="O214" s="13"/>
      <c r="P214" s="13"/>
      <c r="Q214" s="13"/>
      <c r="R214" s="13"/>
      <c r="S214" s="14"/>
      <c r="T214" s="13"/>
      <c r="U214" s="13"/>
      <c r="V214" s="13"/>
      <c r="W214" s="13"/>
      <c r="X214" s="13"/>
      <c r="Y214" s="13"/>
      <c r="Z214" s="13"/>
    </row>
    <row r="215" spans="1:26" ht="15.75">
      <c r="A215" s="11"/>
      <c r="B215" s="15"/>
      <c r="C215" s="11"/>
      <c r="D215" s="11"/>
      <c r="E215" s="15"/>
      <c r="F215" s="8"/>
      <c r="G215" s="8"/>
      <c r="H215" s="8"/>
      <c r="I215" s="8"/>
      <c r="J215" s="8"/>
      <c r="K215" s="8"/>
      <c r="L215" s="8"/>
      <c r="M215" s="15"/>
      <c r="N215" s="15"/>
      <c r="O215" s="13"/>
      <c r="P215" s="13"/>
      <c r="Q215" s="13"/>
      <c r="R215" s="13"/>
      <c r="S215" s="14"/>
      <c r="T215" s="13"/>
      <c r="U215" s="13"/>
      <c r="V215" s="13"/>
      <c r="W215" s="13"/>
      <c r="X215" s="13"/>
      <c r="Y215" s="13"/>
      <c r="Z215" s="13"/>
    </row>
    <row r="216" spans="1:26" ht="15.75">
      <c r="A216" s="11"/>
      <c r="B216" s="15"/>
      <c r="C216" s="11"/>
      <c r="D216" s="11"/>
      <c r="E216" s="15"/>
      <c r="F216" s="8"/>
      <c r="G216" s="8"/>
      <c r="H216" s="8"/>
      <c r="I216" s="8"/>
      <c r="J216" s="8"/>
      <c r="K216" s="8"/>
      <c r="L216" s="8"/>
      <c r="M216" s="15"/>
      <c r="N216" s="15"/>
      <c r="O216" s="13"/>
      <c r="P216" s="13"/>
      <c r="Q216" s="13"/>
      <c r="R216" s="13"/>
      <c r="S216" s="14"/>
      <c r="T216" s="13"/>
      <c r="U216" s="13"/>
      <c r="V216" s="13"/>
      <c r="W216" s="13"/>
      <c r="X216" s="13"/>
      <c r="Y216" s="13"/>
      <c r="Z216" s="13"/>
    </row>
    <row r="217" spans="1:26" ht="15.75">
      <c r="A217" s="11"/>
      <c r="B217" s="15"/>
      <c r="C217" s="11"/>
      <c r="D217" s="11"/>
      <c r="E217" s="15"/>
      <c r="F217" s="8"/>
      <c r="G217" s="8"/>
      <c r="H217" s="8"/>
      <c r="I217" s="8"/>
      <c r="J217" s="8"/>
      <c r="K217" s="8"/>
      <c r="L217" s="8"/>
      <c r="M217" s="15"/>
      <c r="N217" s="15"/>
      <c r="O217" s="13"/>
      <c r="P217" s="13"/>
      <c r="Q217" s="13"/>
      <c r="R217" s="13"/>
      <c r="S217" s="14"/>
      <c r="T217" s="13"/>
      <c r="U217" s="13"/>
      <c r="V217" s="13"/>
      <c r="W217" s="13"/>
      <c r="X217" s="13"/>
      <c r="Y217" s="13"/>
      <c r="Z217" s="13"/>
    </row>
    <row r="218" spans="1:26" ht="15.75">
      <c r="A218" s="11"/>
      <c r="B218" s="15"/>
      <c r="C218" s="11"/>
      <c r="D218" s="11"/>
      <c r="E218" s="15"/>
      <c r="F218" s="8"/>
      <c r="G218" s="8"/>
      <c r="H218" s="8"/>
      <c r="I218" s="8"/>
      <c r="J218" s="8"/>
      <c r="K218" s="8"/>
      <c r="L218" s="8"/>
      <c r="M218" s="15"/>
      <c r="N218" s="15"/>
      <c r="O218" s="13"/>
      <c r="P218" s="13"/>
      <c r="Q218" s="13"/>
      <c r="R218" s="13"/>
      <c r="S218" s="14"/>
      <c r="T218" s="13"/>
      <c r="U218" s="13"/>
      <c r="V218" s="13"/>
      <c r="W218" s="13"/>
      <c r="X218" s="13"/>
      <c r="Y218" s="13"/>
      <c r="Z218" s="13"/>
    </row>
    <row r="219" spans="1:26" ht="15.75">
      <c r="A219" s="11"/>
      <c r="B219" s="15"/>
      <c r="C219" s="11"/>
      <c r="D219" s="11"/>
      <c r="E219" s="15"/>
      <c r="F219" s="8"/>
      <c r="G219" s="8"/>
      <c r="H219" s="8"/>
      <c r="I219" s="8"/>
      <c r="J219" s="8"/>
      <c r="K219" s="8"/>
      <c r="L219" s="8"/>
      <c r="M219" s="15"/>
      <c r="N219" s="15"/>
      <c r="O219" s="13"/>
      <c r="P219" s="13"/>
      <c r="Q219" s="13"/>
      <c r="R219" s="13"/>
      <c r="S219" s="14"/>
      <c r="T219" s="13"/>
      <c r="U219" s="13"/>
      <c r="V219" s="13"/>
      <c r="W219" s="13"/>
      <c r="X219" s="13"/>
      <c r="Y219" s="13"/>
      <c r="Z219" s="13"/>
    </row>
    <row r="220" spans="1:26" ht="15.75">
      <c r="A220" s="11"/>
      <c r="B220" s="15"/>
      <c r="C220" s="11"/>
      <c r="D220" s="11"/>
      <c r="E220" s="15"/>
      <c r="F220" s="8"/>
      <c r="G220" s="8"/>
      <c r="H220" s="8"/>
      <c r="I220" s="8"/>
      <c r="J220" s="8"/>
      <c r="K220" s="8"/>
      <c r="L220" s="8"/>
      <c r="M220" s="15"/>
      <c r="N220" s="15"/>
      <c r="O220" s="13"/>
      <c r="P220" s="13"/>
      <c r="Q220" s="13"/>
      <c r="R220" s="13"/>
      <c r="S220" s="14"/>
      <c r="T220" s="13"/>
      <c r="U220" s="13"/>
      <c r="V220" s="13"/>
      <c r="W220" s="13"/>
      <c r="X220" s="13"/>
      <c r="Y220" s="13"/>
      <c r="Z220" s="13"/>
    </row>
    <row r="221" spans="1:26" ht="15.75">
      <c r="A221" s="11"/>
      <c r="B221" s="15"/>
      <c r="C221" s="11"/>
      <c r="D221" s="11"/>
      <c r="E221" s="15"/>
      <c r="F221" s="8"/>
      <c r="G221" s="8"/>
      <c r="H221" s="8"/>
      <c r="I221" s="8"/>
      <c r="J221" s="8"/>
      <c r="K221" s="8"/>
      <c r="L221" s="8"/>
      <c r="M221" s="15"/>
      <c r="N221" s="15"/>
      <c r="O221" s="13"/>
      <c r="P221" s="13"/>
      <c r="Q221" s="13"/>
      <c r="R221" s="13"/>
      <c r="S221" s="14"/>
      <c r="T221" s="13"/>
      <c r="U221" s="13"/>
      <c r="V221" s="13"/>
      <c r="W221" s="13"/>
      <c r="X221" s="13"/>
      <c r="Y221" s="13"/>
      <c r="Z221" s="13"/>
    </row>
    <row r="222" spans="1:26" ht="15.75">
      <c r="A222" s="11"/>
      <c r="B222" s="15"/>
      <c r="C222" s="11"/>
      <c r="D222" s="11"/>
      <c r="E222" s="15"/>
      <c r="F222" s="8"/>
      <c r="G222" s="8"/>
      <c r="H222" s="8"/>
      <c r="I222" s="8"/>
      <c r="J222" s="8"/>
      <c r="K222" s="8"/>
      <c r="L222" s="8"/>
      <c r="M222" s="15"/>
      <c r="N222" s="15"/>
      <c r="O222" s="13"/>
      <c r="P222" s="13"/>
      <c r="Q222" s="13"/>
      <c r="R222" s="13"/>
      <c r="S222" s="14"/>
      <c r="T222" s="13"/>
      <c r="U222" s="13"/>
      <c r="V222" s="13"/>
      <c r="W222" s="13"/>
      <c r="X222" s="13"/>
      <c r="Y222" s="13"/>
      <c r="Z222" s="13"/>
    </row>
    <row r="223" spans="1:26" ht="15.75">
      <c r="A223" s="11"/>
      <c r="B223" s="15"/>
      <c r="C223" s="11"/>
      <c r="D223" s="11"/>
      <c r="E223" s="15"/>
      <c r="F223" s="8"/>
      <c r="G223" s="8"/>
      <c r="H223" s="8"/>
      <c r="I223" s="8"/>
      <c r="J223" s="8"/>
      <c r="K223" s="8"/>
      <c r="L223" s="8"/>
      <c r="M223" s="15"/>
      <c r="N223" s="15"/>
      <c r="O223" s="13"/>
      <c r="P223" s="13"/>
      <c r="Q223" s="13"/>
      <c r="R223" s="13"/>
      <c r="S223" s="14"/>
      <c r="T223" s="13"/>
      <c r="U223" s="13"/>
      <c r="V223" s="13"/>
      <c r="W223" s="13"/>
      <c r="X223" s="13"/>
      <c r="Y223" s="13"/>
      <c r="Z223" s="13"/>
    </row>
    <row r="224" spans="1:26" ht="15.75">
      <c r="A224" s="11"/>
      <c r="B224" s="15"/>
      <c r="C224" s="11"/>
      <c r="D224" s="11"/>
      <c r="E224" s="15"/>
      <c r="F224" s="8"/>
      <c r="G224" s="8"/>
      <c r="H224" s="8"/>
      <c r="I224" s="8"/>
      <c r="J224" s="8"/>
      <c r="K224" s="8"/>
      <c r="L224" s="8"/>
      <c r="M224" s="15"/>
      <c r="N224" s="15"/>
      <c r="O224" s="13"/>
      <c r="P224" s="13"/>
      <c r="Q224" s="13"/>
      <c r="R224" s="13"/>
      <c r="S224" s="14"/>
      <c r="T224" s="13"/>
      <c r="U224" s="13"/>
      <c r="V224" s="13"/>
      <c r="W224" s="13"/>
      <c r="X224" s="13"/>
      <c r="Y224" s="13"/>
      <c r="Z224" s="13"/>
    </row>
    <row r="225" spans="1:26" ht="15.75">
      <c r="A225" s="11"/>
      <c r="B225" s="15"/>
      <c r="C225" s="11"/>
      <c r="D225" s="11"/>
      <c r="E225" s="15"/>
      <c r="F225" s="8"/>
      <c r="G225" s="8"/>
      <c r="H225" s="8"/>
      <c r="I225" s="8"/>
      <c r="J225" s="8"/>
      <c r="K225" s="8"/>
      <c r="L225" s="8"/>
      <c r="M225" s="15"/>
      <c r="N225" s="15"/>
      <c r="O225" s="13"/>
      <c r="P225" s="13"/>
      <c r="Q225" s="13"/>
      <c r="R225" s="13"/>
      <c r="S225" s="14"/>
      <c r="T225" s="13"/>
      <c r="U225" s="13"/>
      <c r="V225" s="13"/>
      <c r="W225" s="13"/>
      <c r="X225" s="13"/>
      <c r="Y225" s="13"/>
      <c r="Z225" s="13"/>
    </row>
    <row r="226" spans="1:26" ht="15.75">
      <c r="A226" s="11"/>
      <c r="B226" s="15"/>
      <c r="C226" s="11"/>
      <c r="D226" s="11"/>
      <c r="E226" s="15"/>
      <c r="F226" s="8"/>
      <c r="G226" s="8"/>
      <c r="H226" s="8"/>
      <c r="I226" s="8"/>
      <c r="J226" s="8"/>
      <c r="K226" s="8"/>
      <c r="L226" s="8"/>
      <c r="M226" s="15"/>
      <c r="N226" s="15"/>
      <c r="O226" s="13"/>
      <c r="P226" s="13"/>
      <c r="Q226" s="13"/>
      <c r="R226" s="13"/>
      <c r="S226" s="14"/>
      <c r="T226" s="13"/>
      <c r="U226" s="13"/>
      <c r="V226" s="13"/>
      <c r="W226" s="13"/>
      <c r="X226" s="13"/>
      <c r="Y226" s="13"/>
      <c r="Z226" s="13"/>
    </row>
    <row r="227" spans="1:26" ht="15.75">
      <c r="A227" s="11"/>
      <c r="B227" s="15"/>
      <c r="C227" s="11"/>
      <c r="D227" s="11"/>
      <c r="E227" s="15"/>
      <c r="F227" s="8"/>
      <c r="G227" s="8"/>
      <c r="H227" s="8"/>
      <c r="I227" s="8"/>
      <c r="J227" s="8"/>
      <c r="K227" s="8"/>
      <c r="L227" s="8"/>
      <c r="M227" s="15"/>
      <c r="N227" s="15"/>
      <c r="O227" s="13"/>
      <c r="P227" s="13"/>
      <c r="Q227" s="13"/>
      <c r="R227" s="13"/>
      <c r="S227" s="14"/>
      <c r="T227" s="13"/>
      <c r="U227" s="13"/>
      <c r="V227" s="13"/>
      <c r="W227" s="13"/>
      <c r="X227" s="13"/>
      <c r="Y227" s="13"/>
      <c r="Z227" s="13"/>
    </row>
    <row r="228" spans="1:26" ht="15.75">
      <c r="A228" s="11"/>
      <c r="B228" s="15"/>
      <c r="C228" s="11"/>
      <c r="D228" s="11"/>
      <c r="E228" s="15"/>
      <c r="F228" s="8"/>
      <c r="G228" s="8"/>
      <c r="H228" s="8"/>
      <c r="I228" s="8"/>
      <c r="J228" s="8"/>
      <c r="K228" s="8"/>
      <c r="L228" s="8"/>
      <c r="M228" s="15"/>
      <c r="N228" s="15"/>
      <c r="O228" s="13"/>
      <c r="P228" s="13"/>
      <c r="Q228" s="13"/>
      <c r="R228" s="13"/>
      <c r="S228" s="14"/>
      <c r="T228" s="13"/>
      <c r="U228" s="13"/>
      <c r="V228" s="13"/>
      <c r="W228" s="13"/>
      <c r="X228" s="13"/>
      <c r="Y228" s="13"/>
      <c r="Z228" s="13"/>
    </row>
    <row r="229" spans="1:26" ht="15.75">
      <c r="A229" s="11"/>
      <c r="B229" s="15"/>
      <c r="C229" s="11"/>
      <c r="D229" s="11"/>
      <c r="E229" s="15"/>
      <c r="F229" s="8"/>
      <c r="G229" s="8"/>
      <c r="H229" s="8"/>
      <c r="I229" s="8"/>
      <c r="J229" s="8"/>
      <c r="K229" s="8"/>
      <c r="L229" s="8"/>
      <c r="M229" s="15"/>
      <c r="N229" s="15"/>
      <c r="O229" s="13"/>
      <c r="P229" s="13"/>
      <c r="Q229" s="13"/>
      <c r="R229" s="13"/>
      <c r="S229" s="14"/>
      <c r="T229" s="13"/>
      <c r="U229" s="13"/>
      <c r="V229" s="13"/>
      <c r="W229" s="13"/>
      <c r="X229" s="13"/>
      <c r="Y229" s="13"/>
      <c r="Z229" s="13"/>
    </row>
    <row r="230" spans="1:26" ht="15.75">
      <c r="A230" s="11"/>
      <c r="B230" s="15"/>
      <c r="C230" s="11"/>
      <c r="D230" s="11"/>
      <c r="E230" s="15"/>
      <c r="F230" s="8"/>
      <c r="G230" s="8"/>
      <c r="H230" s="8"/>
      <c r="I230" s="8"/>
      <c r="J230" s="8"/>
      <c r="K230" s="8"/>
      <c r="L230" s="8"/>
      <c r="M230" s="15"/>
      <c r="N230" s="15"/>
      <c r="O230" s="13"/>
      <c r="P230" s="13"/>
      <c r="Q230" s="13"/>
      <c r="R230" s="13"/>
      <c r="S230" s="14"/>
      <c r="T230" s="13"/>
      <c r="U230" s="13"/>
      <c r="V230" s="13"/>
      <c r="W230" s="13"/>
      <c r="X230" s="13"/>
      <c r="Y230" s="13"/>
      <c r="Z230" s="13"/>
    </row>
    <row r="231" spans="1:26" ht="15.75">
      <c r="A231" s="11"/>
      <c r="B231" s="15"/>
      <c r="C231" s="11"/>
      <c r="D231" s="11"/>
      <c r="E231" s="15"/>
      <c r="F231" s="8"/>
      <c r="G231" s="8"/>
      <c r="H231" s="8"/>
      <c r="I231" s="8"/>
      <c r="J231" s="8"/>
      <c r="K231" s="8"/>
      <c r="L231" s="8"/>
      <c r="M231" s="15"/>
      <c r="N231" s="15"/>
      <c r="O231" s="13"/>
      <c r="P231" s="13"/>
      <c r="Q231" s="13"/>
      <c r="R231" s="13"/>
      <c r="S231" s="14"/>
      <c r="T231" s="13"/>
      <c r="U231" s="13"/>
      <c r="V231" s="13"/>
      <c r="W231" s="13"/>
      <c r="X231" s="13"/>
      <c r="Y231" s="13"/>
      <c r="Z231" s="13"/>
    </row>
    <row r="232" spans="1:26" ht="15.75">
      <c r="A232" s="11"/>
      <c r="B232" s="15"/>
      <c r="C232" s="11"/>
      <c r="D232" s="11"/>
      <c r="E232" s="15"/>
      <c r="F232" s="8"/>
      <c r="G232" s="8"/>
      <c r="H232" s="8"/>
      <c r="I232" s="8"/>
      <c r="J232" s="8"/>
      <c r="K232" s="8"/>
      <c r="L232" s="8"/>
      <c r="M232" s="15"/>
      <c r="N232" s="15"/>
      <c r="O232" s="13"/>
      <c r="P232" s="13"/>
      <c r="Q232" s="13"/>
      <c r="R232" s="13"/>
      <c r="S232" s="14"/>
      <c r="T232" s="13"/>
      <c r="U232" s="13"/>
      <c r="V232" s="13"/>
      <c r="W232" s="13"/>
      <c r="X232" s="13"/>
      <c r="Y232" s="13"/>
      <c r="Z232" s="13"/>
    </row>
    <row r="233" spans="1:26" ht="15.75">
      <c r="A233" s="11"/>
      <c r="B233" s="15"/>
      <c r="C233" s="11"/>
      <c r="D233" s="11"/>
      <c r="E233" s="15"/>
      <c r="F233" s="8"/>
      <c r="G233" s="8"/>
      <c r="H233" s="8"/>
      <c r="I233" s="8"/>
      <c r="J233" s="8"/>
      <c r="K233" s="8"/>
      <c r="L233" s="8"/>
      <c r="M233" s="15"/>
      <c r="N233" s="15"/>
      <c r="O233" s="13"/>
      <c r="P233" s="13"/>
      <c r="Q233" s="13"/>
      <c r="R233" s="13"/>
      <c r="S233" s="14"/>
      <c r="T233" s="13"/>
      <c r="U233" s="13"/>
      <c r="V233" s="13"/>
      <c r="W233" s="13"/>
      <c r="X233" s="13"/>
      <c r="Y233" s="13"/>
      <c r="Z233" s="13"/>
    </row>
    <row r="234" spans="1:26" ht="15.75">
      <c r="A234" s="11"/>
      <c r="B234" s="15"/>
      <c r="C234" s="11"/>
      <c r="D234" s="11"/>
      <c r="E234" s="15"/>
      <c r="F234" s="8"/>
      <c r="G234" s="8"/>
      <c r="H234" s="8"/>
      <c r="I234" s="8"/>
      <c r="J234" s="8"/>
      <c r="K234" s="8"/>
      <c r="L234" s="8"/>
      <c r="M234" s="15"/>
      <c r="N234" s="15"/>
      <c r="O234" s="13"/>
      <c r="P234" s="13"/>
      <c r="Q234" s="13"/>
      <c r="R234" s="13"/>
      <c r="S234" s="14"/>
      <c r="T234" s="13"/>
      <c r="U234" s="13"/>
      <c r="V234" s="13"/>
      <c r="W234" s="13"/>
      <c r="X234" s="13"/>
      <c r="Y234" s="13"/>
      <c r="Z234" s="13"/>
    </row>
    <row r="235" spans="1:26" ht="15.75">
      <c r="A235" s="11"/>
      <c r="B235" s="15"/>
      <c r="C235" s="11"/>
      <c r="D235" s="11"/>
      <c r="E235" s="15"/>
      <c r="F235" s="8"/>
      <c r="G235" s="8"/>
      <c r="H235" s="8"/>
      <c r="I235" s="8"/>
      <c r="J235" s="8"/>
      <c r="K235" s="8"/>
      <c r="L235" s="8"/>
      <c r="M235" s="15"/>
      <c r="N235" s="15"/>
      <c r="O235" s="13"/>
      <c r="P235" s="13"/>
      <c r="Q235" s="13"/>
      <c r="R235" s="13"/>
      <c r="S235" s="14"/>
      <c r="T235" s="13"/>
      <c r="U235" s="13"/>
      <c r="V235" s="13"/>
      <c r="W235" s="13"/>
      <c r="X235" s="13"/>
      <c r="Y235" s="13"/>
      <c r="Z235" s="13"/>
    </row>
    <row r="236" spans="1:26" ht="15.75">
      <c r="A236" s="11"/>
      <c r="B236" s="15"/>
      <c r="C236" s="11"/>
      <c r="D236" s="11"/>
      <c r="E236" s="15"/>
      <c r="F236" s="8"/>
      <c r="G236" s="8"/>
      <c r="H236" s="8"/>
      <c r="I236" s="8"/>
      <c r="J236" s="8"/>
      <c r="K236" s="8"/>
      <c r="L236" s="8"/>
      <c r="M236" s="15"/>
      <c r="N236" s="15"/>
      <c r="O236" s="13"/>
      <c r="P236" s="13"/>
      <c r="Q236" s="13"/>
      <c r="R236" s="13"/>
      <c r="S236" s="14"/>
      <c r="T236" s="13"/>
      <c r="U236" s="13"/>
      <c r="V236" s="13"/>
      <c r="W236" s="13"/>
      <c r="X236" s="13"/>
      <c r="Y236" s="13"/>
      <c r="Z236" s="13"/>
    </row>
    <row r="237" spans="1:26" ht="15.75">
      <c r="A237" s="11"/>
      <c r="B237" s="15"/>
      <c r="C237" s="11"/>
      <c r="D237" s="11"/>
      <c r="E237" s="15"/>
      <c r="F237" s="8"/>
      <c r="G237" s="8"/>
      <c r="H237" s="8"/>
      <c r="I237" s="8"/>
      <c r="J237" s="8"/>
      <c r="K237" s="8"/>
      <c r="L237" s="8"/>
      <c r="M237" s="15"/>
      <c r="N237" s="15"/>
      <c r="O237" s="13"/>
      <c r="P237" s="13"/>
      <c r="Q237" s="13"/>
      <c r="R237" s="13"/>
      <c r="S237" s="14"/>
      <c r="T237" s="13"/>
      <c r="U237" s="13"/>
      <c r="V237" s="13"/>
      <c r="W237" s="13"/>
      <c r="X237" s="13"/>
      <c r="Y237" s="13"/>
      <c r="Z237" s="13"/>
    </row>
    <row r="238" spans="1:26" ht="15.75">
      <c r="A238" s="11"/>
      <c r="B238" s="15"/>
      <c r="C238" s="11"/>
      <c r="D238" s="11"/>
      <c r="E238" s="15"/>
      <c r="F238" s="8"/>
      <c r="G238" s="8"/>
      <c r="H238" s="8"/>
      <c r="I238" s="8"/>
      <c r="J238" s="8"/>
      <c r="K238" s="8"/>
      <c r="L238" s="8"/>
      <c r="M238" s="15"/>
      <c r="N238" s="15"/>
      <c r="O238" s="13"/>
      <c r="P238" s="13"/>
      <c r="Q238" s="13"/>
      <c r="R238" s="13"/>
      <c r="S238" s="14"/>
      <c r="T238" s="13"/>
      <c r="U238" s="13"/>
      <c r="V238" s="13"/>
      <c r="W238" s="13"/>
      <c r="X238" s="13"/>
      <c r="Y238" s="13"/>
      <c r="Z238" s="13"/>
    </row>
    <row r="239" spans="1:26" ht="15.75">
      <c r="A239" s="11"/>
      <c r="B239" s="15"/>
      <c r="C239" s="11"/>
      <c r="D239" s="11"/>
      <c r="E239" s="15"/>
      <c r="F239" s="8"/>
      <c r="G239" s="8"/>
      <c r="H239" s="8"/>
      <c r="I239" s="8"/>
      <c r="J239" s="8"/>
      <c r="K239" s="8"/>
      <c r="L239" s="8"/>
      <c r="M239" s="15"/>
      <c r="N239" s="15"/>
      <c r="O239" s="13"/>
      <c r="P239" s="13"/>
      <c r="Q239" s="13"/>
      <c r="R239" s="13"/>
      <c r="S239" s="14"/>
      <c r="T239" s="13"/>
      <c r="U239" s="13"/>
      <c r="V239" s="13"/>
      <c r="W239" s="13"/>
      <c r="X239" s="13"/>
      <c r="Y239" s="13"/>
      <c r="Z239" s="13"/>
    </row>
    <row r="240" spans="1:26" ht="15.75">
      <c r="A240" s="11"/>
      <c r="B240" s="15"/>
      <c r="C240" s="11"/>
      <c r="D240" s="11"/>
      <c r="E240" s="15"/>
      <c r="F240" s="8"/>
      <c r="G240" s="8"/>
      <c r="H240" s="8"/>
      <c r="I240" s="8"/>
      <c r="J240" s="8"/>
      <c r="K240" s="8"/>
      <c r="L240" s="8"/>
      <c r="M240" s="15"/>
      <c r="N240" s="15"/>
      <c r="O240" s="13"/>
      <c r="P240" s="13"/>
      <c r="Q240" s="13"/>
      <c r="R240" s="13"/>
      <c r="S240" s="14"/>
      <c r="T240" s="13"/>
      <c r="U240" s="13"/>
      <c r="V240" s="13"/>
      <c r="W240" s="13"/>
      <c r="X240" s="13"/>
      <c r="Y240" s="13"/>
      <c r="Z240" s="13"/>
    </row>
    <row r="241" spans="1:26" ht="15.75">
      <c r="A241" s="11"/>
      <c r="B241" s="15"/>
      <c r="C241" s="11"/>
      <c r="D241" s="11"/>
      <c r="E241" s="15"/>
      <c r="F241" s="8"/>
      <c r="G241" s="8"/>
      <c r="H241" s="8"/>
      <c r="I241" s="8"/>
      <c r="J241" s="8"/>
      <c r="K241" s="8"/>
      <c r="L241" s="8"/>
      <c r="M241" s="15"/>
      <c r="N241" s="15"/>
      <c r="O241" s="13"/>
      <c r="P241" s="13"/>
      <c r="Q241" s="13"/>
      <c r="R241" s="13"/>
      <c r="S241" s="14"/>
      <c r="T241" s="13"/>
      <c r="U241" s="13"/>
      <c r="V241" s="13"/>
      <c r="W241" s="13"/>
      <c r="X241" s="13"/>
      <c r="Y241" s="13"/>
      <c r="Z241" s="13"/>
    </row>
    <row r="242" spans="1:26" ht="15.75">
      <c r="A242" s="11"/>
      <c r="B242" s="15"/>
      <c r="C242" s="11"/>
      <c r="D242" s="11"/>
      <c r="E242" s="15"/>
      <c r="F242" s="8"/>
      <c r="G242" s="8"/>
      <c r="H242" s="8"/>
      <c r="I242" s="8"/>
      <c r="J242" s="8"/>
      <c r="K242" s="8"/>
      <c r="L242" s="8"/>
      <c r="M242" s="15"/>
      <c r="N242" s="15"/>
      <c r="O242" s="13"/>
      <c r="P242" s="13"/>
      <c r="Q242" s="13"/>
      <c r="R242" s="13"/>
      <c r="S242" s="14"/>
      <c r="T242" s="13"/>
      <c r="U242" s="13"/>
      <c r="V242" s="13"/>
      <c r="W242" s="13"/>
      <c r="X242" s="13"/>
      <c r="Y242" s="13"/>
      <c r="Z242" s="13"/>
    </row>
    <row r="243" spans="1:26" ht="15.75">
      <c r="A243" s="11"/>
      <c r="B243" s="15"/>
      <c r="C243" s="11"/>
      <c r="D243" s="11"/>
      <c r="E243" s="15"/>
      <c r="F243" s="8"/>
      <c r="G243" s="8"/>
      <c r="H243" s="8"/>
      <c r="I243" s="8"/>
      <c r="J243" s="8"/>
      <c r="K243" s="8"/>
      <c r="L243" s="8"/>
      <c r="M243" s="15"/>
      <c r="N243" s="15"/>
      <c r="O243" s="13"/>
      <c r="P243" s="13"/>
      <c r="Q243" s="13"/>
      <c r="R243" s="13"/>
      <c r="S243" s="14"/>
      <c r="T243" s="13"/>
      <c r="U243" s="13"/>
      <c r="V243" s="13"/>
      <c r="W243" s="13"/>
      <c r="X243" s="13"/>
      <c r="Y243" s="13"/>
      <c r="Z243" s="13"/>
    </row>
    <row r="244" spans="1:26" ht="15.75">
      <c r="A244" s="11"/>
      <c r="B244" s="15"/>
      <c r="C244" s="11"/>
      <c r="D244" s="11"/>
      <c r="E244" s="15"/>
      <c r="F244" s="8"/>
      <c r="G244" s="8"/>
      <c r="H244" s="8"/>
      <c r="I244" s="8"/>
      <c r="J244" s="8"/>
      <c r="K244" s="8"/>
      <c r="L244" s="8"/>
      <c r="M244" s="15"/>
      <c r="N244" s="15"/>
      <c r="O244" s="13"/>
      <c r="P244" s="13"/>
      <c r="Q244" s="13"/>
      <c r="R244" s="13"/>
      <c r="S244" s="14"/>
      <c r="T244" s="13"/>
      <c r="U244" s="13"/>
      <c r="V244" s="13"/>
      <c r="W244" s="13"/>
      <c r="X244" s="13"/>
      <c r="Y244" s="13"/>
      <c r="Z244" s="13"/>
    </row>
    <row r="245" spans="1:26" ht="15.75">
      <c r="A245" s="11"/>
      <c r="B245" s="15"/>
      <c r="C245" s="11"/>
      <c r="D245" s="11"/>
      <c r="E245" s="15"/>
      <c r="F245" s="8"/>
      <c r="G245" s="8"/>
      <c r="H245" s="8"/>
      <c r="I245" s="8"/>
      <c r="J245" s="8"/>
      <c r="K245" s="8"/>
      <c r="L245" s="8"/>
      <c r="M245" s="15"/>
      <c r="N245" s="15"/>
      <c r="O245" s="13"/>
      <c r="P245" s="13"/>
      <c r="Q245" s="13"/>
      <c r="R245" s="13"/>
      <c r="S245" s="14"/>
      <c r="T245" s="13"/>
      <c r="U245" s="13"/>
      <c r="V245" s="13"/>
      <c r="W245" s="13"/>
      <c r="X245" s="13"/>
      <c r="Y245" s="13"/>
      <c r="Z245" s="13"/>
    </row>
    <row r="246" spans="1:26" ht="15.75">
      <c r="A246" s="11"/>
      <c r="B246" s="15"/>
      <c r="C246" s="11"/>
      <c r="D246" s="11"/>
      <c r="E246" s="15"/>
      <c r="F246" s="8"/>
      <c r="G246" s="8"/>
      <c r="H246" s="8"/>
      <c r="I246" s="8"/>
      <c r="J246" s="8"/>
      <c r="K246" s="8"/>
      <c r="L246" s="8"/>
      <c r="M246" s="15"/>
      <c r="N246" s="15"/>
      <c r="O246" s="13"/>
      <c r="P246" s="13"/>
      <c r="Q246" s="13"/>
      <c r="R246" s="13"/>
      <c r="S246" s="14"/>
      <c r="T246" s="13"/>
      <c r="U246" s="13"/>
      <c r="V246" s="13"/>
      <c r="W246" s="13"/>
      <c r="X246" s="13"/>
      <c r="Y246" s="13"/>
      <c r="Z246" s="13"/>
    </row>
    <row r="247" spans="1:26" ht="15.75">
      <c r="A247" s="11"/>
      <c r="B247" s="15"/>
      <c r="C247" s="11"/>
      <c r="D247" s="11"/>
      <c r="E247" s="15"/>
      <c r="F247" s="8"/>
      <c r="G247" s="8"/>
      <c r="H247" s="8"/>
      <c r="I247" s="8"/>
      <c r="J247" s="8"/>
      <c r="K247" s="8"/>
      <c r="L247" s="8"/>
      <c r="M247" s="15"/>
      <c r="N247" s="15"/>
      <c r="O247" s="13"/>
      <c r="P247" s="13"/>
      <c r="Q247" s="13"/>
      <c r="R247" s="13"/>
      <c r="S247" s="14"/>
      <c r="T247" s="13"/>
      <c r="U247" s="13"/>
      <c r="V247" s="13"/>
      <c r="W247" s="13"/>
      <c r="X247" s="13"/>
      <c r="Y247" s="13"/>
      <c r="Z247" s="13"/>
    </row>
    <row r="248" spans="1:26" ht="15.75">
      <c r="A248" s="11"/>
      <c r="B248" s="15"/>
      <c r="C248" s="11"/>
      <c r="D248" s="11"/>
      <c r="E248" s="15"/>
      <c r="F248" s="8"/>
      <c r="G248" s="8"/>
      <c r="H248" s="8"/>
      <c r="I248" s="8"/>
      <c r="J248" s="8"/>
      <c r="K248" s="8"/>
      <c r="L248" s="8"/>
      <c r="M248" s="15"/>
      <c r="N248" s="15"/>
      <c r="O248" s="13"/>
      <c r="P248" s="13"/>
      <c r="Q248" s="13"/>
      <c r="R248" s="13"/>
      <c r="S248" s="14"/>
      <c r="T248" s="13"/>
      <c r="U248" s="13"/>
      <c r="V248" s="13"/>
      <c r="W248" s="13"/>
      <c r="X248" s="13"/>
      <c r="Y248" s="13"/>
      <c r="Z248" s="13"/>
    </row>
    <row r="249" spans="1:26" ht="15.75">
      <c r="A249" s="11"/>
      <c r="B249" s="15"/>
      <c r="C249" s="11"/>
      <c r="D249" s="11"/>
      <c r="E249" s="15"/>
      <c r="F249" s="8"/>
      <c r="G249" s="8"/>
      <c r="H249" s="8"/>
      <c r="I249" s="8"/>
      <c r="J249" s="8"/>
      <c r="K249" s="8"/>
      <c r="L249" s="8"/>
      <c r="M249" s="15"/>
      <c r="N249" s="15"/>
      <c r="O249" s="13"/>
      <c r="P249" s="13"/>
      <c r="Q249" s="13"/>
      <c r="R249" s="13"/>
      <c r="S249" s="14"/>
      <c r="T249" s="13"/>
      <c r="U249" s="13"/>
      <c r="V249" s="13"/>
      <c r="W249" s="13"/>
      <c r="X249" s="13"/>
      <c r="Y249" s="13"/>
      <c r="Z249" s="13"/>
    </row>
    <row r="250" spans="1:26" ht="15.75">
      <c r="A250" s="11"/>
      <c r="B250" s="15"/>
      <c r="C250" s="11"/>
      <c r="D250" s="11"/>
      <c r="E250" s="15"/>
      <c r="F250" s="8"/>
      <c r="G250" s="8"/>
      <c r="H250" s="8"/>
      <c r="I250" s="8"/>
      <c r="J250" s="8"/>
      <c r="K250" s="8"/>
      <c r="L250" s="8"/>
      <c r="M250" s="15"/>
      <c r="N250" s="15"/>
      <c r="O250" s="13"/>
      <c r="P250" s="13"/>
      <c r="Q250" s="13"/>
      <c r="R250" s="13"/>
      <c r="S250" s="14"/>
      <c r="T250" s="13"/>
      <c r="U250" s="13"/>
      <c r="V250" s="13"/>
      <c r="W250" s="13"/>
      <c r="X250" s="13"/>
      <c r="Y250" s="13"/>
      <c r="Z250" s="13"/>
    </row>
    <row r="251" spans="1:26" ht="15.75">
      <c r="A251" s="11"/>
      <c r="B251" s="15"/>
      <c r="C251" s="11"/>
      <c r="D251" s="11"/>
      <c r="E251" s="15"/>
      <c r="F251" s="8"/>
      <c r="G251" s="8"/>
      <c r="H251" s="8"/>
      <c r="I251" s="8"/>
      <c r="J251" s="8"/>
      <c r="K251" s="8"/>
      <c r="L251" s="8"/>
      <c r="M251" s="15"/>
      <c r="N251" s="15"/>
      <c r="O251" s="13"/>
      <c r="P251" s="13"/>
      <c r="Q251" s="13"/>
      <c r="R251" s="13"/>
      <c r="S251" s="14"/>
      <c r="T251" s="13"/>
      <c r="U251" s="13"/>
      <c r="V251" s="13"/>
      <c r="W251" s="13"/>
      <c r="X251" s="13"/>
      <c r="Y251" s="13"/>
      <c r="Z251" s="13"/>
    </row>
    <row r="252" spans="1:26" ht="15.75">
      <c r="A252" s="11"/>
      <c r="B252" s="15"/>
      <c r="C252" s="11"/>
      <c r="D252" s="11"/>
      <c r="E252" s="15"/>
      <c r="F252" s="8"/>
      <c r="G252" s="8"/>
      <c r="H252" s="8"/>
      <c r="I252" s="8"/>
      <c r="J252" s="8"/>
      <c r="K252" s="8"/>
      <c r="L252" s="8"/>
      <c r="M252" s="15"/>
      <c r="N252" s="15"/>
      <c r="O252" s="13"/>
      <c r="P252" s="13"/>
      <c r="Q252" s="13"/>
      <c r="R252" s="13"/>
      <c r="S252" s="14"/>
      <c r="T252" s="13"/>
      <c r="U252" s="13"/>
      <c r="V252" s="13"/>
      <c r="W252" s="13"/>
      <c r="X252" s="13"/>
      <c r="Y252" s="13"/>
      <c r="Z252" s="13"/>
    </row>
    <row r="253" spans="1:26" ht="15.75">
      <c r="A253" s="11"/>
      <c r="B253" s="15"/>
      <c r="C253" s="11"/>
      <c r="D253" s="11"/>
      <c r="E253" s="15"/>
      <c r="F253" s="8"/>
      <c r="G253" s="8"/>
      <c r="H253" s="8"/>
      <c r="I253" s="8"/>
      <c r="J253" s="8"/>
      <c r="K253" s="8"/>
      <c r="L253" s="8"/>
      <c r="M253" s="15"/>
      <c r="N253" s="15"/>
      <c r="O253" s="13"/>
      <c r="P253" s="13"/>
      <c r="Q253" s="13"/>
      <c r="R253" s="13"/>
      <c r="S253" s="14"/>
      <c r="T253" s="13"/>
      <c r="U253" s="13"/>
      <c r="V253" s="13"/>
      <c r="W253" s="13"/>
      <c r="X253" s="13"/>
      <c r="Y253" s="13"/>
      <c r="Z253" s="13"/>
    </row>
    <row r="254" spans="1:26" ht="15.75">
      <c r="A254" s="11"/>
      <c r="B254" s="15"/>
      <c r="C254" s="11"/>
      <c r="D254" s="11"/>
      <c r="E254" s="15"/>
      <c r="F254" s="8"/>
      <c r="G254" s="8"/>
      <c r="H254" s="8"/>
      <c r="I254" s="8"/>
      <c r="J254" s="8"/>
      <c r="K254" s="8"/>
      <c r="L254" s="8"/>
      <c r="M254" s="15"/>
      <c r="N254" s="15"/>
      <c r="O254" s="13"/>
      <c r="P254" s="13"/>
      <c r="Q254" s="13"/>
      <c r="R254" s="13"/>
      <c r="S254" s="14"/>
      <c r="T254" s="13"/>
      <c r="U254" s="13"/>
      <c r="V254" s="13"/>
      <c r="W254" s="13"/>
      <c r="X254" s="13"/>
      <c r="Y254" s="13"/>
      <c r="Z254" s="13"/>
    </row>
    <row r="255" spans="1:26" ht="15.75">
      <c r="A255" s="11"/>
      <c r="B255" s="15"/>
      <c r="C255" s="11"/>
      <c r="D255" s="11"/>
      <c r="E255" s="15"/>
      <c r="F255" s="8"/>
      <c r="G255" s="8"/>
      <c r="H255" s="8"/>
      <c r="I255" s="8"/>
      <c r="J255" s="8"/>
      <c r="K255" s="8"/>
      <c r="L255" s="8"/>
      <c r="M255" s="15"/>
      <c r="N255" s="15"/>
      <c r="O255" s="13"/>
      <c r="P255" s="13"/>
      <c r="Q255" s="13"/>
      <c r="R255" s="13"/>
      <c r="S255" s="14"/>
      <c r="T255" s="13"/>
      <c r="U255" s="13"/>
      <c r="V255" s="13"/>
      <c r="W255" s="13"/>
      <c r="X255" s="13"/>
      <c r="Y255" s="13"/>
      <c r="Z255" s="13"/>
    </row>
    <row r="256" spans="1:26" ht="15.75">
      <c r="A256" s="11"/>
      <c r="B256" s="15"/>
      <c r="C256" s="11"/>
      <c r="D256" s="11"/>
      <c r="E256" s="15"/>
      <c r="F256" s="8"/>
      <c r="G256" s="8"/>
      <c r="H256" s="8"/>
      <c r="I256" s="8"/>
      <c r="J256" s="8"/>
      <c r="K256" s="8"/>
      <c r="L256" s="8"/>
      <c r="M256" s="15"/>
      <c r="N256" s="15"/>
      <c r="O256" s="13"/>
      <c r="P256" s="13"/>
      <c r="Q256" s="13"/>
      <c r="R256" s="13"/>
      <c r="S256" s="14"/>
      <c r="T256" s="13"/>
      <c r="U256" s="13"/>
      <c r="V256" s="13"/>
      <c r="W256" s="13"/>
      <c r="X256" s="13"/>
      <c r="Y256" s="13"/>
      <c r="Z256" s="13"/>
    </row>
    <row r="257" spans="1:26" ht="15.75">
      <c r="A257" s="11"/>
      <c r="B257" s="15"/>
      <c r="C257" s="11"/>
      <c r="D257" s="11"/>
      <c r="E257" s="15"/>
      <c r="F257" s="8"/>
      <c r="G257" s="8"/>
      <c r="H257" s="8"/>
      <c r="I257" s="8"/>
      <c r="J257" s="8"/>
      <c r="K257" s="8"/>
      <c r="L257" s="8"/>
      <c r="M257" s="15"/>
      <c r="N257" s="15"/>
      <c r="O257" s="13"/>
      <c r="P257" s="13"/>
      <c r="Q257" s="13"/>
      <c r="R257" s="13"/>
      <c r="S257" s="14"/>
      <c r="T257" s="13"/>
      <c r="U257" s="13"/>
      <c r="V257" s="13"/>
      <c r="W257" s="13"/>
      <c r="X257" s="13"/>
      <c r="Y257" s="13"/>
      <c r="Z257" s="13"/>
    </row>
    <row r="258" spans="1:26" ht="15.75">
      <c r="A258" s="11"/>
      <c r="B258" s="15"/>
      <c r="C258" s="11"/>
      <c r="D258" s="11"/>
      <c r="E258" s="15"/>
      <c r="F258" s="8"/>
      <c r="G258" s="8"/>
      <c r="H258" s="8"/>
      <c r="I258" s="8"/>
      <c r="J258" s="8"/>
      <c r="K258" s="8"/>
      <c r="L258" s="8"/>
      <c r="M258" s="15"/>
      <c r="N258" s="15"/>
      <c r="O258" s="13"/>
      <c r="P258" s="13"/>
      <c r="Q258" s="13"/>
      <c r="R258" s="13"/>
      <c r="S258" s="14"/>
      <c r="T258" s="13"/>
      <c r="U258" s="13"/>
      <c r="V258" s="13"/>
      <c r="W258" s="13"/>
      <c r="X258" s="13"/>
      <c r="Y258" s="13"/>
      <c r="Z258" s="13"/>
    </row>
    <row r="259" spans="1:26" ht="15.75">
      <c r="A259" s="11"/>
      <c r="B259" s="15"/>
      <c r="C259" s="11"/>
      <c r="D259" s="11"/>
      <c r="E259" s="15"/>
      <c r="F259" s="8"/>
      <c r="G259" s="8"/>
      <c r="H259" s="8"/>
      <c r="I259" s="8"/>
      <c r="J259" s="8"/>
      <c r="K259" s="8"/>
      <c r="L259" s="8"/>
      <c r="M259" s="15"/>
      <c r="N259" s="15"/>
      <c r="O259" s="13"/>
      <c r="P259" s="13"/>
      <c r="Q259" s="13"/>
      <c r="R259" s="13"/>
      <c r="S259" s="14"/>
      <c r="T259" s="13"/>
      <c r="U259" s="13"/>
      <c r="V259" s="13"/>
      <c r="W259" s="13"/>
      <c r="X259" s="13"/>
      <c r="Y259" s="13"/>
      <c r="Z259" s="13"/>
    </row>
    <row r="260" spans="1:26" ht="15.75">
      <c r="A260" s="11"/>
      <c r="B260" s="15"/>
      <c r="C260" s="11"/>
      <c r="D260" s="11"/>
      <c r="E260" s="15"/>
      <c r="F260" s="8"/>
      <c r="G260" s="8"/>
      <c r="H260" s="8"/>
      <c r="I260" s="8"/>
      <c r="J260" s="8"/>
      <c r="K260" s="8"/>
      <c r="L260" s="8"/>
      <c r="M260" s="15"/>
      <c r="N260" s="15"/>
      <c r="O260" s="13"/>
      <c r="P260" s="13"/>
      <c r="Q260" s="13"/>
      <c r="R260" s="13"/>
      <c r="S260" s="14"/>
      <c r="T260" s="13"/>
      <c r="U260" s="13"/>
      <c r="V260" s="13"/>
      <c r="W260" s="13"/>
      <c r="X260" s="13"/>
      <c r="Y260" s="13"/>
      <c r="Z260" s="13"/>
    </row>
    <row r="261" spans="1:26" ht="15.75">
      <c r="A261" s="11"/>
      <c r="B261" s="15"/>
      <c r="C261" s="11"/>
      <c r="D261" s="11"/>
      <c r="E261" s="15"/>
      <c r="F261" s="8"/>
      <c r="G261" s="8"/>
      <c r="H261" s="8"/>
      <c r="I261" s="8"/>
      <c r="J261" s="8"/>
      <c r="K261" s="8"/>
      <c r="L261" s="8"/>
      <c r="M261" s="15"/>
      <c r="N261" s="15"/>
      <c r="O261" s="13"/>
      <c r="P261" s="13"/>
      <c r="Q261" s="13"/>
      <c r="R261" s="13"/>
      <c r="S261" s="14"/>
      <c r="T261" s="13"/>
      <c r="U261" s="13"/>
      <c r="V261" s="13"/>
      <c r="W261" s="13"/>
      <c r="X261" s="13"/>
      <c r="Y261" s="13"/>
      <c r="Z261" s="13"/>
    </row>
    <row r="262" spans="1:26" ht="15.75">
      <c r="A262" s="11"/>
      <c r="B262" s="15"/>
      <c r="C262" s="11"/>
      <c r="D262" s="11"/>
      <c r="E262" s="15"/>
      <c r="F262" s="8"/>
      <c r="G262" s="8"/>
      <c r="H262" s="8"/>
      <c r="I262" s="8"/>
      <c r="J262" s="8"/>
      <c r="K262" s="8"/>
      <c r="L262" s="8"/>
      <c r="M262" s="15"/>
      <c r="N262" s="15"/>
      <c r="O262" s="13"/>
      <c r="P262" s="13"/>
      <c r="Q262" s="13"/>
      <c r="R262" s="13"/>
      <c r="S262" s="14"/>
      <c r="T262" s="13"/>
      <c r="U262" s="13"/>
      <c r="V262" s="13"/>
      <c r="W262" s="13"/>
      <c r="X262" s="13"/>
      <c r="Y262" s="13"/>
      <c r="Z262" s="13"/>
    </row>
    <row r="263" spans="1:26" ht="15.75">
      <c r="A263" s="11"/>
      <c r="B263" s="15"/>
      <c r="C263" s="11"/>
      <c r="D263" s="11"/>
      <c r="E263" s="15"/>
      <c r="F263" s="8"/>
      <c r="G263" s="8"/>
      <c r="H263" s="8"/>
      <c r="I263" s="8"/>
      <c r="J263" s="8"/>
      <c r="K263" s="8"/>
      <c r="L263" s="8"/>
      <c r="M263" s="15"/>
      <c r="N263" s="15"/>
      <c r="O263" s="13"/>
      <c r="P263" s="13"/>
      <c r="Q263" s="13"/>
      <c r="R263" s="13"/>
      <c r="S263" s="14"/>
      <c r="T263" s="13"/>
      <c r="U263" s="13"/>
      <c r="V263" s="13"/>
      <c r="W263" s="13"/>
      <c r="X263" s="13"/>
      <c r="Y263" s="13"/>
      <c r="Z263" s="13"/>
    </row>
    <row r="264" spans="1:26" ht="15.75">
      <c r="A264" s="11"/>
      <c r="B264" s="15"/>
      <c r="C264" s="11"/>
      <c r="D264" s="11"/>
      <c r="E264" s="15"/>
      <c r="F264" s="8"/>
      <c r="G264" s="8"/>
      <c r="H264" s="8"/>
      <c r="I264" s="8"/>
      <c r="J264" s="8"/>
      <c r="K264" s="8"/>
      <c r="L264" s="8"/>
      <c r="M264" s="15"/>
      <c r="N264" s="15"/>
      <c r="O264" s="13"/>
      <c r="P264" s="13"/>
      <c r="Q264" s="13"/>
      <c r="R264" s="13"/>
      <c r="S264" s="14"/>
      <c r="T264" s="13"/>
      <c r="U264" s="13"/>
      <c r="V264" s="13"/>
      <c r="W264" s="13"/>
      <c r="X264" s="13"/>
      <c r="Y264" s="13"/>
      <c r="Z264" s="13"/>
    </row>
    <row r="265" spans="1:26" ht="15.75">
      <c r="A265" s="11"/>
      <c r="B265" s="15"/>
      <c r="C265" s="11"/>
      <c r="D265" s="11"/>
      <c r="E265" s="15"/>
      <c r="F265" s="8"/>
      <c r="G265" s="8"/>
      <c r="H265" s="8"/>
      <c r="I265" s="8"/>
      <c r="J265" s="8"/>
      <c r="K265" s="8"/>
      <c r="L265" s="8"/>
      <c r="M265" s="15"/>
      <c r="N265" s="15"/>
      <c r="O265" s="13"/>
      <c r="P265" s="13"/>
      <c r="Q265" s="13"/>
      <c r="R265" s="13"/>
      <c r="S265" s="14"/>
      <c r="T265" s="13"/>
      <c r="U265" s="13"/>
      <c r="V265" s="13"/>
      <c r="W265" s="13"/>
      <c r="X265" s="13"/>
      <c r="Y265" s="13"/>
      <c r="Z265" s="13"/>
    </row>
    <row r="266" spans="1:26" ht="15.75">
      <c r="A266" s="11"/>
      <c r="B266" s="15"/>
      <c r="C266" s="11"/>
      <c r="D266" s="11"/>
      <c r="E266" s="15"/>
      <c r="F266" s="8"/>
      <c r="G266" s="8"/>
      <c r="H266" s="8"/>
      <c r="I266" s="8"/>
      <c r="J266" s="8"/>
      <c r="K266" s="8"/>
      <c r="L266" s="8"/>
      <c r="M266" s="15"/>
      <c r="N266" s="15"/>
      <c r="O266" s="13"/>
      <c r="P266" s="13"/>
      <c r="Q266" s="13"/>
      <c r="R266" s="13"/>
      <c r="S266" s="14"/>
      <c r="T266" s="13"/>
      <c r="U266" s="13"/>
      <c r="V266" s="13"/>
      <c r="W266" s="13"/>
      <c r="X266" s="13"/>
      <c r="Y266" s="13"/>
      <c r="Z266" s="13"/>
    </row>
    <row r="267" spans="1:26" ht="15.75">
      <c r="A267" s="11"/>
      <c r="B267" s="15"/>
      <c r="C267" s="11"/>
      <c r="D267" s="11"/>
      <c r="E267" s="15"/>
      <c r="F267" s="8"/>
      <c r="G267" s="8"/>
      <c r="H267" s="8"/>
      <c r="I267" s="8"/>
      <c r="J267" s="8"/>
      <c r="K267" s="8"/>
      <c r="L267" s="8"/>
      <c r="M267" s="15"/>
      <c r="N267" s="15"/>
      <c r="O267" s="13"/>
      <c r="P267" s="13"/>
      <c r="Q267" s="13"/>
      <c r="R267" s="13"/>
      <c r="S267" s="14"/>
      <c r="T267" s="13"/>
      <c r="U267" s="13"/>
      <c r="V267" s="13"/>
      <c r="W267" s="13"/>
      <c r="X267" s="13"/>
      <c r="Y267" s="13"/>
      <c r="Z267" s="13"/>
    </row>
    <row r="268" spans="1:26" ht="15.75">
      <c r="A268" s="11"/>
      <c r="B268" s="15"/>
      <c r="C268" s="11"/>
      <c r="D268" s="11"/>
      <c r="E268" s="15"/>
      <c r="F268" s="8"/>
      <c r="G268" s="8"/>
      <c r="H268" s="8"/>
      <c r="I268" s="8"/>
      <c r="J268" s="8"/>
      <c r="K268" s="8"/>
      <c r="L268" s="8"/>
      <c r="M268" s="15"/>
      <c r="N268" s="15"/>
      <c r="O268" s="13"/>
      <c r="P268" s="13"/>
      <c r="Q268" s="13"/>
      <c r="R268" s="13"/>
      <c r="S268" s="14"/>
      <c r="T268" s="13"/>
      <c r="U268" s="13"/>
      <c r="V268" s="13"/>
      <c r="W268" s="13"/>
      <c r="X268" s="13"/>
      <c r="Y268" s="13"/>
      <c r="Z268" s="13"/>
    </row>
    <row r="269" spans="1:26" ht="15.75">
      <c r="A269" s="11"/>
      <c r="B269" s="15"/>
      <c r="C269" s="11"/>
      <c r="D269" s="11"/>
      <c r="E269" s="15"/>
      <c r="F269" s="8"/>
      <c r="G269" s="8"/>
      <c r="H269" s="8"/>
      <c r="I269" s="8"/>
      <c r="J269" s="8"/>
      <c r="K269" s="8"/>
      <c r="L269" s="8"/>
      <c r="M269" s="15"/>
      <c r="N269" s="15"/>
      <c r="O269" s="13"/>
      <c r="P269" s="13"/>
      <c r="Q269" s="13"/>
      <c r="R269" s="13"/>
      <c r="S269" s="14"/>
      <c r="T269" s="13"/>
      <c r="U269" s="13"/>
      <c r="V269" s="13"/>
      <c r="W269" s="13"/>
      <c r="X269" s="13"/>
      <c r="Y269" s="13"/>
      <c r="Z269" s="13"/>
    </row>
    <row r="270" spans="1:26" ht="15.75">
      <c r="A270" s="11"/>
      <c r="B270" s="15"/>
      <c r="C270" s="11"/>
      <c r="D270" s="11"/>
      <c r="E270" s="15"/>
      <c r="F270" s="8"/>
      <c r="G270" s="8"/>
      <c r="H270" s="8"/>
      <c r="I270" s="8"/>
      <c r="J270" s="8"/>
      <c r="K270" s="8"/>
      <c r="L270" s="8"/>
      <c r="M270" s="15"/>
      <c r="N270" s="15"/>
      <c r="O270" s="13"/>
      <c r="P270" s="13"/>
      <c r="Q270" s="13"/>
      <c r="R270" s="13"/>
      <c r="S270" s="14"/>
      <c r="T270" s="13"/>
      <c r="U270" s="13"/>
      <c r="V270" s="13"/>
      <c r="W270" s="13"/>
      <c r="X270" s="13"/>
      <c r="Y270" s="13"/>
      <c r="Z270" s="13"/>
    </row>
    <row r="271" spans="1:26" ht="15.75">
      <c r="A271" s="11"/>
      <c r="B271" s="15"/>
      <c r="C271" s="11"/>
      <c r="D271" s="11"/>
      <c r="E271" s="15"/>
      <c r="F271" s="8"/>
      <c r="G271" s="8"/>
      <c r="H271" s="8"/>
      <c r="I271" s="8"/>
      <c r="J271" s="8"/>
      <c r="K271" s="8"/>
      <c r="L271" s="8"/>
      <c r="M271" s="15"/>
      <c r="N271" s="15"/>
      <c r="O271" s="13"/>
      <c r="P271" s="13"/>
      <c r="Q271" s="13"/>
      <c r="R271" s="13"/>
      <c r="S271" s="14"/>
      <c r="T271" s="13"/>
      <c r="U271" s="13"/>
      <c r="V271" s="13"/>
      <c r="W271" s="13"/>
      <c r="X271" s="13"/>
      <c r="Y271" s="13"/>
      <c r="Z271" s="13"/>
    </row>
    <row r="272" spans="1:26" ht="15.75">
      <c r="A272" s="11"/>
      <c r="B272" s="15"/>
      <c r="C272" s="11"/>
      <c r="D272" s="11"/>
      <c r="E272" s="15"/>
      <c r="F272" s="8"/>
      <c r="G272" s="8"/>
      <c r="H272" s="8"/>
      <c r="I272" s="8"/>
      <c r="J272" s="8"/>
      <c r="K272" s="8"/>
      <c r="L272" s="8"/>
      <c r="M272" s="15"/>
      <c r="N272" s="15"/>
      <c r="O272" s="13"/>
      <c r="P272" s="13"/>
      <c r="Q272" s="13"/>
      <c r="R272" s="13"/>
      <c r="S272" s="14"/>
      <c r="T272" s="13"/>
      <c r="U272" s="13"/>
      <c r="V272" s="13"/>
      <c r="W272" s="13"/>
      <c r="X272" s="13"/>
      <c r="Y272" s="13"/>
      <c r="Z272" s="13"/>
    </row>
    <row r="273" spans="1:26" ht="15.75">
      <c r="A273" s="11"/>
      <c r="B273" s="15"/>
      <c r="C273" s="11"/>
      <c r="D273" s="11"/>
      <c r="E273" s="15"/>
      <c r="F273" s="8"/>
      <c r="G273" s="8"/>
      <c r="H273" s="8"/>
      <c r="I273" s="8"/>
      <c r="J273" s="8"/>
      <c r="K273" s="8"/>
      <c r="L273" s="8"/>
      <c r="M273" s="15"/>
      <c r="N273" s="15"/>
      <c r="O273" s="13"/>
      <c r="P273" s="13"/>
      <c r="Q273" s="13"/>
      <c r="R273" s="13"/>
      <c r="S273" s="14"/>
      <c r="T273" s="13"/>
      <c r="U273" s="13"/>
      <c r="V273" s="13"/>
      <c r="W273" s="13"/>
      <c r="X273" s="13"/>
      <c r="Y273" s="13"/>
      <c r="Z273" s="13"/>
    </row>
    <row r="274" spans="1:26" ht="15.75">
      <c r="A274" s="11"/>
      <c r="B274" s="15"/>
      <c r="C274" s="11"/>
      <c r="D274" s="11"/>
      <c r="E274" s="15"/>
      <c r="F274" s="8"/>
      <c r="G274" s="8"/>
      <c r="H274" s="8"/>
      <c r="I274" s="8"/>
      <c r="J274" s="8"/>
      <c r="K274" s="8"/>
      <c r="L274" s="8"/>
      <c r="M274" s="15"/>
      <c r="N274" s="15"/>
      <c r="O274" s="13"/>
      <c r="P274" s="13"/>
      <c r="Q274" s="13"/>
      <c r="R274" s="13"/>
      <c r="S274" s="14"/>
      <c r="T274" s="13"/>
      <c r="U274" s="13"/>
      <c r="V274" s="13"/>
      <c r="W274" s="13"/>
      <c r="X274" s="13"/>
      <c r="Y274" s="13"/>
      <c r="Z274" s="13"/>
    </row>
    <row r="275" spans="1:26" ht="15.75">
      <c r="A275" s="11"/>
      <c r="B275" s="15"/>
      <c r="C275" s="11"/>
      <c r="D275" s="11"/>
      <c r="E275" s="15"/>
      <c r="F275" s="8"/>
      <c r="G275" s="8"/>
      <c r="H275" s="8"/>
      <c r="I275" s="8"/>
      <c r="J275" s="8"/>
      <c r="K275" s="8"/>
      <c r="L275" s="8"/>
      <c r="M275" s="15"/>
      <c r="N275" s="15"/>
      <c r="O275" s="13"/>
      <c r="P275" s="13"/>
      <c r="Q275" s="13"/>
      <c r="R275" s="13"/>
      <c r="S275" s="14"/>
      <c r="T275" s="13"/>
      <c r="U275" s="13"/>
      <c r="V275" s="13"/>
      <c r="W275" s="13"/>
      <c r="X275" s="13"/>
      <c r="Y275" s="13"/>
      <c r="Z275" s="13"/>
    </row>
    <row r="276" spans="1:26" ht="15.75">
      <c r="A276" s="11"/>
      <c r="B276" s="15"/>
      <c r="C276" s="11"/>
      <c r="D276" s="11"/>
      <c r="E276" s="15"/>
      <c r="F276" s="8"/>
      <c r="G276" s="8"/>
      <c r="H276" s="8"/>
      <c r="I276" s="8"/>
      <c r="J276" s="8"/>
      <c r="K276" s="8"/>
      <c r="L276" s="8"/>
      <c r="M276" s="15"/>
      <c r="N276" s="15"/>
      <c r="O276" s="13"/>
      <c r="P276" s="13"/>
      <c r="Q276" s="13"/>
      <c r="R276" s="13"/>
      <c r="S276" s="14"/>
      <c r="T276" s="13"/>
      <c r="U276" s="13"/>
      <c r="V276" s="13"/>
      <c r="W276" s="13"/>
      <c r="X276" s="13"/>
      <c r="Y276" s="13"/>
      <c r="Z276" s="13"/>
    </row>
    <row r="277" spans="1:26" ht="15.75">
      <c r="A277" s="11"/>
      <c r="B277" s="15"/>
      <c r="C277" s="11"/>
      <c r="D277" s="11"/>
      <c r="E277" s="15"/>
      <c r="F277" s="8"/>
      <c r="G277" s="8"/>
      <c r="H277" s="8"/>
      <c r="I277" s="8"/>
      <c r="J277" s="8"/>
      <c r="K277" s="8"/>
      <c r="L277" s="8"/>
      <c r="M277" s="15"/>
      <c r="N277" s="15"/>
      <c r="O277" s="13"/>
      <c r="P277" s="13"/>
      <c r="Q277" s="13"/>
      <c r="R277" s="13"/>
      <c r="S277" s="14"/>
      <c r="T277" s="13"/>
      <c r="U277" s="13"/>
      <c r="V277" s="13"/>
      <c r="W277" s="13"/>
      <c r="X277" s="13"/>
      <c r="Y277" s="13"/>
      <c r="Z277" s="13"/>
    </row>
    <row r="278" spans="1:26" ht="15.75">
      <c r="A278" s="11"/>
      <c r="B278" s="15"/>
      <c r="C278" s="11"/>
      <c r="D278" s="11"/>
      <c r="E278" s="15"/>
      <c r="F278" s="8"/>
      <c r="G278" s="8"/>
      <c r="H278" s="8"/>
      <c r="I278" s="8"/>
      <c r="J278" s="8"/>
      <c r="K278" s="8"/>
      <c r="L278" s="8"/>
      <c r="M278" s="15"/>
      <c r="N278" s="15"/>
      <c r="O278" s="13"/>
      <c r="P278" s="13"/>
      <c r="Q278" s="13"/>
      <c r="R278" s="13"/>
      <c r="S278" s="14"/>
      <c r="T278" s="13"/>
      <c r="U278" s="13"/>
      <c r="V278" s="13"/>
      <c r="W278" s="13"/>
      <c r="X278" s="13"/>
      <c r="Y278" s="13"/>
      <c r="Z278" s="13"/>
    </row>
    <row r="279" spans="1:26" ht="15.75">
      <c r="A279" s="11"/>
      <c r="B279" s="15"/>
      <c r="C279" s="11"/>
      <c r="D279" s="11"/>
      <c r="E279" s="15"/>
      <c r="F279" s="8"/>
      <c r="G279" s="8"/>
      <c r="H279" s="8"/>
      <c r="I279" s="8"/>
      <c r="J279" s="8"/>
      <c r="K279" s="8"/>
      <c r="L279" s="8"/>
      <c r="M279" s="15"/>
      <c r="N279" s="15"/>
      <c r="O279" s="13"/>
      <c r="P279" s="13"/>
      <c r="Q279" s="13"/>
      <c r="R279" s="13"/>
      <c r="S279" s="14"/>
      <c r="T279" s="13"/>
      <c r="U279" s="13"/>
      <c r="V279" s="13"/>
      <c r="W279" s="13"/>
      <c r="X279" s="13"/>
      <c r="Y279" s="13"/>
      <c r="Z279" s="13"/>
    </row>
    <row r="280" spans="1:26" ht="15.75">
      <c r="A280" s="11"/>
      <c r="B280" s="15"/>
      <c r="C280" s="11"/>
      <c r="D280" s="11"/>
      <c r="E280" s="15"/>
      <c r="F280" s="8"/>
      <c r="G280" s="8"/>
      <c r="H280" s="8"/>
      <c r="I280" s="8"/>
      <c r="J280" s="8"/>
      <c r="K280" s="8"/>
      <c r="L280" s="8"/>
      <c r="M280" s="15"/>
      <c r="N280" s="15"/>
      <c r="O280" s="13"/>
      <c r="P280" s="13"/>
      <c r="Q280" s="13"/>
      <c r="R280" s="13"/>
      <c r="S280" s="14"/>
      <c r="T280" s="13"/>
      <c r="U280" s="13"/>
      <c r="V280" s="13"/>
      <c r="W280" s="13"/>
      <c r="X280" s="13"/>
      <c r="Y280" s="13"/>
      <c r="Z280" s="13"/>
    </row>
    <row r="281" spans="1:26" ht="15.75">
      <c r="A281" s="11"/>
      <c r="B281" s="15"/>
      <c r="C281" s="11"/>
      <c r="D281" s="11"/>
      <c r="E281" s="15"/>
      <c r="F281" s="8"/>
      <c r="G281" s="8"/>
      <c r="H281" s="8"/>
      <c r="I281" s="8"/>
      <c r="J281" s="8"/>
      <c r="K281" s="8"/>
      <c r="L281" s="8"/>
      <c r="M281" s="15"/>
      <c r="N281" s="15"/>
      <c r="O281" s="13"/>
      <c r="P281" s="13"/>
      <c r="Q281" s="13"/>
      <c r="R281" s="13"/>
      <c r="S281" s="14"/>
      <c r="T281" s="13"/>
      <c r="U281" s="13"/>
      <c r="V281" s="13"/>
      <c r="W281" s="13"/>
      <c r="X281" s="13"/>
      <c r="Y281" s="13"/>
      <c r="Z281" s="13"/>
    </row>
    <row r="282" spans="1:26" ht="15.75">
      <c r="A282" s="11"/>
      <c r="B282" s="15"/>
      <c r="C282" s="11"/>
      <c r="D282" s="11"/>
      <c r="E282" s="15"/>
      <c r="F282" s="8"/>
      <c r="G282" s="8"/>
      <c r="H282" s="8"/>
      <c r="I282" s="8"/>
      <c r="J282" s="8"/>
      <c r="K282" s="8"/>
      <c r="L282" s="8"/>
      <c r="M282" s="15"/>
      <c r="N282" s="15"/>
      <c r="O282" s="13"/>
      <c r="P282" s="13"/>
      <c r="Q282" s="13"/>
      <c r="R282" s="13"/>
      <c r="S282" s="14"/>
      <c r="T282" s="13"/>
      <c r="U282" s="13"/>
      <c r="V282" s="13"/>
      <c r="W282" s="13"/>
      <c r="X282" s="13"/>
      <c r="Y282" s="13"/>
      <c r="Z282" s="13"/>
    </row>
    <row r="283" spans="1:26" ht="15.75">
      <c r="A283" s="11"/>
      <c r="B283" s="15"/>
      <c r="C283" s="11"/>
      <c r="D283" s="11"/>
      <c r="E283" s="15"/>
      <c r="F283" s="8"/>
      <c r="G283" s="8"/>
      <c r="H283" s="8"/>
      <c r="I283" s="8"/>
      <c r="J283" s="8"/>
      <c r="K283" s="8"/>
      <c r="L283" s="8"/>
      <c r="M283" s="15"/>
      <c r="N283" s="15"/>
      <c r="O283" s="13"/>
      <c r="P283" s="13"/>
      <c r="Q283" s="13"/>
      <c r="R283" s="13"/>
      <c r="S283" s="14"/>
      <c r="T283" s="13"/>
      <c r="U283" s="13"/>
      <c r="V283" s="13"/>
      <c r="W283" s="13"/>
      <c r="X283" s="13"/>
      <c r="Y283" s="13"/>
      <c r="Z283" s="13"/>
    </row>
    <row r="284" spans="1:26" ht="15.75">
      <c r="A284" s="11"/>
      <c r="B284" s="15"/>
      <c r="C284" s="11"/>
      <c r="D284" s="11"/>
      <c r="E284" s="15"/>
      <c r="F284" s="8"/>
      <c r="G284" s="8"/>
      <c r="H284" s="8"/>
      <c r="I284" s="8"/>
      <c r="J284" s="8"/>
      <c r="K284" s="8"/>
      <c r="L284" s="8"/>
      <c r="M284" s="15"/>
      <c r="N284" s="15"/>
      <c r="O284" s="13"/>
      <c r="P284" s="13"/>
      <c r="Q284" s="13"/>
      <c r="R284" s="13"/>
      <c r="S284" s="14"/>
      <c r="T284" s="13"/>
      <c r="U284" s="13"/>
      <c r="V284" s="13"/>
      <c r="W284" s="13"/>
      <c r="X284" s="13"/>
      <c r="Y284" s="13"/>
      <c r="Z284" s="13"/>
    </row>
    <row r="285" spans="1:26" ht="15.75">
      <c r="A285" s="11"/>
      <c r="B285" s="15"/>
      <c r="C285" s="11"/>
      <c r="D285" s="11"/>
      <c r="E285" s="15"/>
      <c r="F285" s="8"/>
      <c r="G285" s="8"/>
      <c r="H285" s="8"/>
      <c r="I285" s="8"/>
      <c r="J285" s="8"/>
      <c r="K285" s="8"/>
      <c r="L285" s="8"/>
      <c r="M285" s="15"/>
      <c r="N285" s="15"/>
      <c r="O285" s="13"/>
      <c r="P285" s="13"/>
      <c r="Q285" s="13"/>
      <c r="R285" s="13"/>
      <c r="S285" s="14"/>
      <c r="T285" s="13"/>
      <c r="U285" s="13"/>
      <c r="V285" s="13"/>
      <c r="W285" s="13"/>
      <c r="X285" s="13"/>
      <c r="Y285" s="13"/>
      <c r="Z285" s="13"/>
    </row>
    <row r="286" spans="1:26" ht="15.75">
      <c r="A286" s="11"/>
      <c r="B286" s="15"/>
      <c r="C286" s="11"/>
      <c r="D286" s="11"/>
      <c r="E286" s="15"/>
      <c r="F286" s="8"/>
      <c r="G286" s="8"/>
      <c r="H286" s="8"/>
      <c r="I286" s="8"/>
      <c r="J286" s="8"/>
      <c r="K286" s="8"/>
      <c r="L286" s="8"/>
      <c r="M286" s="15"/>
      <c r="N286" s="15"/>
      <c r="O286" s="13"/>
      <c r="P286" s="13"/>
      <c r="Q286" s="13"/>
      <c r="R286" s="13"/>
      <c r="S286" s="14"/>
      <c r="T286" s="13"/>
      <c r="U286" s="13"/>
      <c r="V286" s="13"/>
      <c r="W286" s="13"/>
      <c r="X286" s="13"/>
      <c r="Y286" s="13"/>
      <c r="Z286" s="13"/>
    </row>
    <row r="287" spans="1:26" ht="15.75">
      <c r="A287" s="11"/>
      <c r="B287" s="15"/>
      <c r="C287" s="11"/>
      <c r="D287" s="11"/>
      <c r="E287" s="15"/>
      <c r="F287" s="8"/>
      <c r="G287" s="8"/>
      <c r="H287" s="8"/>
      <c r="I287" s="8"/>
      <c r="J287" s="8"/>
      <c r="K287" s="8"/>
      <c r="L287" s="8"/>
      <c r="M287" s="15"/>
      <c r="N287" s="15"/>
      <c r="O287" s="13"/>
      <c r="P287" s="13"/>
      <c r="Q287" s="13"/>
      <c r="R287" s="13"/>
      <c r="S287" s="14"/>
      <c r="T287" s="13"/>
      <c r="U287" s="13"/>
      <c r="V287" s="13"/>
      <c r="W287" s="13"/>
      <c r="X287" s="13"/>
      <c r="Y287" s="13"/>
      <c r="Z287" s="13"/>
    </row>
    <row r="288" spans="1:26" ht="15.75">
      <c r="A288" s="11"/>
      <c r="B288" s="15"/>
      <c r="C288" s="11"/>
      <c r="D288" s="11"/>
      <c r="E288" s="15"/>
      <c r="F288" s="8"/>
      <c r="G288" s="8"/>
      <c r="H288" s="8"/>
      <c r="I288" s="8"/>
      <c r="J288" s="8"/>
      <c r="K288" s="8"/>
      <c r="L288" s="8"/>
      <c r="M288" s="15"/>
      <c r="N288" s="15"/>
      <c r="O288" s="13"/>
      <c r="P288" s="13"/>
      <c r="Q288" s="13"/>
      <c r="R288" s="13"/>
      <c r="S288" s="14"/>
      <c r="T288" s="13"/>
      <c r="U288" s="13"/>
      <c r="V288" s="13"/>
      <c r="W288" s="13"/>
      <c r="X288" s="13"/>
      <c r="Y288" s="13"/>
      <c r="Z288" s="13"/>
    </row>
    <row r="289" spans="1:26" ht="15.75">
      <c r="A289" s="11"/>
      <c r="B289" s="15"/>
      <c r="C289" s="11"/>
      <c r="D289" s="11"/>
      <c r="E289" s="15"/>
      <c r="F289" s="8"/>
      <c r="G289" s="8"/>
      <c r="H289" s="8"/>
      <c r="I289" s="8"/>
      <c r="J289" s="8"/>
      <c r="K289" s="8"/>
      <c r="L289" s="8"/>
      <c r="M289" s="15"/>
      <c r="N289" s="15"/>
      <c r="O289" s="13"/>
      <c r="P289" s="13"/>
      <c r="Q289" s="13"/>
      <c r="R289" s="13"/>
      <c r="S289" s="14"/>
      <c r="T289" s="13"/>
      <c r="U289" s="13"/>
      <c r="V289" s="13"/>
      <c r="W289" s="13"/>
      <c r="X289" s="13"/>
      <c r="Y289" s="13"/>
      <c r="Z289" s="13"/>
    </row>
    <row r="290" spans="1:26" ht="15.75">
      <c r="A290" s="11"/>
      <c r="B290" s="15"/>
      <c r="C290" s="11"/>
      <c r="D290" s="11"/>
      <c r="E290" s="15"/>
      <c r="F290" s="8"/>
      <c r="G290" s="8"/>
      <c r="H290" s="8"/>
      <c r="I290" s="8"/>
      <c r="J290" s="8"/>
      <c r="K290" s="8"/>
      <c r="L290" s="8"/>
      <c r="M290" s="15"/>
      <c r="N290" s="15"/>
      <c r="O290" s="13"/>
      <c r="P290" s="13"/>
      <c r="Q290" s="13"/>
      <c r="R290" s="13"/>
      <c r="S290" s="14"/>
      <c r="T290" s="13"/>
      <c r="U290" s="13"/>
      <c r="V290" s="13"/>
      <c r="W290" s="13"/>
      <c r="X290" s="13"/>
      <c r="Y290" s="13"/>
      <c r="Z290" s="13"/>
    </row>
    <row r="291" spans="1:26" ht="15.75">
      <c r="A291" s="11"/>
      <c r="B291" s="15"/>
      <c r="C291" s="11"/>
      <c r="D291" s="11"/>
      <c r="E291" s="15"/>
      <c r="F291" s="8"/>
      <c r="G291" s="8"/>
      <c r="H291" s="8"/>
      <c r="I291" s="8"/>
      <c r="J291" s="8"/>
      <c r="K291" s="8"/>
      <c r="L291" s="8"/>
      <c r="M291" s="15"/>
      <c r="N291" s="15"/>
      <c r="O291" s="13"/>
      <c r="P291" s="13"/>
      <c r="Q291" s="13"/>
      <c r="R291" s="13"/>
      <c r="S291" s="14"/>
      <c r="T291" s="13"/>
      <c r="U291" s="13"/>
      <c r="V291" s="13"/>
      <c r="W291" s="13"/>
      <c r="X291" s="13"/>
      <c r="Y291" s="13"/>
      <c r="Z291" s="13"/>
    </row>
    <row r="292" spans="1:26" ht="15.75">
      <c r="A292" s="11"/>
      <c r="B292" s="15"/>
      <c r="C292" s="11"/>
      <c r="D292" s="11"/>
      <c r="E292" s="15"/>
      <c r="F292" s="8"/>
      <c r="G292" s="8"/>
      <c r="H292" s="8"/>
      <c r="I292" s="8"/>
      <c r="J292" s="8"/>
      <c r="K292" s="8"/>
      <c r="L292" s="8"/>
      <c r="M292" s="15"/>
      <c r="N292" s="15"/>
      <c r="O292" s="13"/>
      <c r="P292" s="13"/>
      <c r="Q292" s="13"/>
      <c r="R292" s="13"/>
      <c r="S292" s="14"/>
      <c r="T292" s="13"/>
      <c r="U292" s="13"/>
      <c r="V292" s="13"/>
      <c r="W292" s="13"/>
      <c r="X292" s="13"/>
      <c r="Y292" s="13"/>
      <c r="Z292" s="13"/>
    </row>
    <row r="293" spans="1:26" ht="15.75">
      <c r="A293" s="11"/>
      <c r="B293" s="15"/>
      <c r="C293" s="11"/>
      <c r="D293" s="11"/>
      <c r="E293" s="15"/>
      <c r="F293" s="8"/>
      <c r="G293" s="8"/>
      <c r="H293" s="8"/>
      <c r="I293" s="8"/>
      <c r="J293" s="8"/>
      <c r="K293" s="8"/>
      <c r="L293" s="8"/>
      <c r="M293" s="15"/>
      <c r="N293" s="15"/>
      <c r="O293" s="13"/>
      <c r="P293" s="13"/>
      <c r="Q293" s="13"/>
      <c r="R293" s="13"/>
      <c r="S293" s="14"/>
      <c r="T293" s="13"/>
      <c r="U293" s="13"/>
      <c r="V293" s="13"/>
      <c r="W293" s="13"/>
      <c r="X293" s="13"/>
      <c r="Y293" s="13"/>
      <c r="Z293" s="13"/>
    </row>
    <row r="294" spans="1:26" ht="15.75">
      <c r="A294" s="11"/>
      <c r="B294" s="15"/>
      <c r="C294" s="11"/>
      <c r="D294" s="11"/>
      <c r="E294" s="15"/>
      <c r="F294" s="8"/>
      <c r="G294" s="8"/>
      <c r="H294" s="8"/>
      <c r="I294" s="8"/>
      <c r="J294" s="8"/>
      <c r="K294" s="8"/>
      <c r="L294" s="8"/>
      <c r="M294" s="15"/>
      <c r="N294" s="15"/>
      <c r="O294" s="13"/>
      <c r="P294" s="13"/>
      <c r="Q294" s="13"/>
      <c r="R294" s="13"/>
      <c r="S294" s="14"/>
      <c r="T294" s="13"/>
      <c r="U294" s="13"/>
      <c r="V294" s="13"/>
      <c r="W294" s="13"/>
      <c r="X294" s="13"/>
      <c r="Y294" s="13"/>
      <c r="Z294" s="13"/>
    </row>
    <row r="295" spans="1:26" ht="15.75">
      <c r="A295" s="11"/>
      <c r="B295" s="15"/>
      <c r="C295" s="11"/>
      <c r="D295" s="11"/>
      <c r="E295" s="15"/>
      <c r="F295" s="8"/>
      <c r="G295" s="8"/>
      <c r="H295" s="8"/>
      <c r="I295" s="8"/>
      <c r="J295" s="8"/>
      <c r="K295" s="8"/>
      <c r="L295" s="8"/>
      <c r="M295" s="15"/>
      <c r="N295" s="15"/>
      <c r="O295" s="13"/>
      <c r="P295" s="13"/>
      <c r="Q295" s="13"/>
      <c r="R295" s="13"/>
      <c r="S295" s="14"/>
      <c r="T295" s="13"/>
      <c r="U295" s="13"/>
      <c r="V295" s="13"/>
      <c r="W295" s="13"/>
      <c r="X295" s="13"/>
      <c r="Y295" s="13"/>
      <c r="Z295" s="13"/>
    </row>
    <row r="296" spans="1:26" ht="15.75">
      <c r="A296" s="11"/>
      <c r="B296" s="15"/>
      <c r="C296" s="11"/>
      <c r="D296" s="11"/>
      <c r="E296" s="15"/>
      <c r="F296" s="8"/>
      <c r="G296" s="8"/>
      <c r="H296" s="8"/>
      <c r="I296" s="8"/>
      <c r="J296" s="8"/>
      <c r="K296" s="8"/>
      <c r="L296" s="8"/>
      <c r="M296" s="15"/>
      <c r="N296" s="15"/>
      <c r="O296" s="13"/>
      <c r="P296" s="13"/>
      <c r="Q296" s="13"/>
      <c r="R296" s="13"/>
      <c r="S296" s="14"/>
      <c r="T296" s="13"/>
      <c r="U296" s="13"/>
      <c r="V296" s="13"/>
      <c r="W296" s="13"/>
      <c r="X296" s="13"/>
      <c r="Y296" s="13"/>
      <c r="Z296" s="13"/>
    </row>
    <row r="297" spans="1:26" ht="15.75">
      <c r="A297" s="11"/>
      <c r="B297" s="15"/>
      <c r="C297" s="11"/>
      <c r="D297" s="11"/>
      <c r="E297" s="15"/>
      <c r="F297" s="8"/>
      <c r="G297" s="8"/>
      <c r="H297" s="8"/>
      <c r="I297" s="8"/>
      <c r="J297" s="8"/>
      <c r="K297" s="8"/>
      <c r="L297" s="8"/>
      <c r="M297" s="15"/>
      <c r="N297" s="15"/>
      <c r="O297" s="13"/>
      <c r="P297" s="13"/>
      <c r="Q297" s="13"/>
      <c r="R297" s="13"/>
      <c r="S297" s="14"/>
      <c r="T297" s="13"/>
      <c r="U297" s="13"/>
      <c r="V297" s="13"/>
      <c r="W297" s="13"/>
      <c r="X297" s="13"/>
      <c r="Y297" s="13"/>
      <c r="Z297" s="13"/>
    </row>
    <row r="298" spans="1:26" ht="15.75">
      <c r="A298" s="11"/>
      <c r="B298" s="15"/>
      <c r="C298" s="11"/>
      <c r="D298" s="11"/>
      <c r="E298" s="15"/>
      <c r="F298" s="8"/>
      <c r="G298" s="8"/>
      <c r="H298" s="8"/>
      <c r="I298" s="8"/>
      <c r="J298" s="8"/>
      <c r="K298" s="8"/>
      <c r="L298" s="8"/>
      <c r="M298" s="15"/>
      <c r="N298" s="15"/>
      <c r="O298" s="13"/>
      <c r="P298" s="13"/>
      <c r="Q298" s="13"/>
      <c r="R298" s="13"/>
      <c r="S298" s="14"/>
      <c r="T298" s="13"/>
      <c r="U298" s="13"/>
      <c r="V298" s="13"/>
      <c r="W298" s="13"/>
      <c r="X298" s="13"/>
      <c r="Y298" s="13"/>
      <c r="Z298" s="13"/>
    </row>
    <row r="299" spans="1:26" ht="15.75">
      <c r="A299" s="11"/>
      <c r="B299" s="15"/>
      <c r="C299" s="11"/>
      <c r="D299" s="11"/>
      <c r="E299" s="15"/>
      <c r="F299" s="8"/>
      <c r="G299" s="8"/>
      <c r="H299" s="8"/>
      <c r="I299" s="8"/>
      <c r="J299" s="8"/>
      <c r="K299" s="8"/>
      <c r="L299" s="8"/>
      <c r="M299" s="15"/>
      <c r="N299" s="15"/>
      <c r="O299" s="13"/>
      <c r="P299" s="13"/>
      <c r="Q299" s="13"/>
      <c r="R299" s="13"/>
      <c r="S299" s="14"/>
      <c r="T299" s="13"/>
      <c r="U299" s="13"/>
      <c r="V299" s="13"/>
      <c r="W299" s="13"/>
      <c r="X299" s="13"/>
      <c r="Y299" s="13"/>
      <c r="Z299" s="13"/>
    </row>
    <row r="300" spans="1:26" ht="15.75">
      <c r="A300" s="11"/>
      <c r="B300" s="15"/>
      <c r="C300" s="11"/>
      <c r="D300" s="11"/>
      <c r="E300" s="15"/>
      <c r="F300" s="8"/>
      <c r="G300" s="8"/>
      <c r="H300" s="8"/>
      <c r="I300" s="8"/>
      <c r="J300" s="8"/>
      <c r="K300" s="8"/>
      <c r="L300" s="8"/>
      <c r="M300" s="15"/>
      <c r="N300" s="15"/>
      <c r="O300" s="13"/>
      <c r="P300" s="13"/>
      <c r="Q300" s="13"/>
      <c r="R300" s="13"/>
      <c r="S300" s="14"/>
      <c r="T300" s="13"/>
      <c r="U300" s="13"/>
      <c r="V300" s="13"/>
      <c r="W300" s="13"/>
      <c r="X300" s="13"/>
      <c r="Y300" s="13"/>
      <c r="Z300" s="13"/>
    </row>
    <row r="301" spans="1:26" ht="15.75">
      <c r="A301" s="11"/>
      <c r="B301" s="15"/>
      <c r="C301" s="11"/>
      <c r="D301" s="11"/>
      <c r="E301" s="15"/>
      <c r="F301" s="8"/>
      <c r="G301" s="8"/>
      <c r="H301" s="8"/>
      <c r="I301" s="8"/>
      <c r="J301" s="8"/>
      <c r="K301" s="8"/>
      <c r="L301" s="8"/>
      <c r="M301" s="15"/>
      <c r="N301" s="15"/>
      <c r="O301" s="13"/>
      <c r="P301" s="13"/>
      <c r="Q301" s="13"/>
      <c r="R301" s="13"/>
      <c r="S301" s="14"/>
      <c r="T301" s="13"/>
      <c r="U301" s="13"/>
      <c r="V301" s="13"/>
      <c r="W301" s="13"/>
      <c r="X301" s="13"/>
      <c r="Y301" s="13"/>
      <c r="Z301" s="13"/>
    </row>
    <row r="302" spans="1:26" ht="15.75">
      <c r="A302" s="11"/>
      <c r="B302" s="15"/>
      <c r="C302" s="11"/>
      <c r="D302" s="11"/>
      <c r="E302" s="15"/>
      <c r="F302" s="8"/>
      <c r="G302" s="8"/>
      <c r="H302" s="8"/>
      <c r="I302" s="8"/>
      <c r="J302" s="8"/>
      <c r="K302" s="8"/>
      <c r="L302" s="8"/>
      <c r="M302" s="15"/>
      <c r="N302" s="15"/>
      <c r="O302" s="13"/>
      <c r="P302" s="13"/>
      <c r="Q302" s="13"/>
      <c r="R302" s="13"/>
      <c r="S302" s="14"/>
      <c r="T302" s="13"/>
      <c r="U302" s="13"/>
      <c r="V302" s="13"/>
      <c r="W302" s="13"/>
      <c r="X302" s="13"/>
      <c r="Y302" s="13"/>
      <c r="Z302" s="13"/>
    </row>
    <row r="303" spans="1:26" ht="15.75">
      <c r="A303" s="11"/>
      <c r="B303" s="15"/>
      <c r="C303" s="11"/>
      <c r="D303" s="11"/>
      <c r="E303" s="15"/>
      <c r="F303" s="8"/>
      <c r="G303" s="8"/>
      <c r="H303" s="8"/>
      <c r="I303" s="8"/>
      <c r="J303" s="8"/>
      <c r="K303" s="8"/>
      <c r="L303" s="8"/>
      <c r="M303" s="15"/>
      <c r="N303" s="15"/>
      <c r="O303" s="13"/>
      <c r="P303" s="13"/>
      <c r="Q303" s="13"/>
      <c r="R303" s="13"/>
      <c r="S303" s="14"/>
      <c r="T303" s="13"/>
      <c r="U303" s="13"/>
      <c r="V303" s="13"/>
      <c r="W303" s="13"/>
      <c r="X303" s="13"/>
      <c r="Y303" s="13"/>
      <c r="Z303" s="13"/>
    </row>
    <row r="304" spans="1:26" ht="15.75">
      <c r="A304" s="11"/>
      <c r="B304" s="15"/>
      <c r="C304" s="11"/>
      <c r="D304" s="11"/>
      <c r="E304" s="15"/>
      <c r="F304" s="8"/>
      <c r="G304" s="8"/>
      <c r="H304" s="8"/>
      <c r="I304" s="8"/>
      <c r="J304" s="8"/>
      <c r="K304" s="8"/>
      <c r="L304" s="8"/>
      <c r="M304" s="15"/>
      <c r="N304" s="15"/>
      <c r="O304" s="13"/>
      <c r="P304" s="13"/>
      <c r="Q304" s="13"/>
      <c r="R304" s="13"/>
      <c r="S304" s="14"/>
      <c r="T304" s="13"/>
      <c r="U304" s="13"/>
      <c r="V304" s="13"/>
      <c r="W304" s="13"/>
      <c r="X304" s="13"/>
      <c r="Y304" s="13"/>
      <c r="Z304" s="13"/>
    </row>
    <row r="305" spans="1:26" ht="15.75">
      <c r="A305" s="11"/>
      <c r="B305" s="15"/>
      <c r="C305" s="11"/>
      <c r="D305" s="11"/>
      <c r="E305" s="15"/>
      <c r="F305" s="8"/>
      <c r="G305" s="8"/>
      <c r="H305" s="8"/>
      <c r="I305" s="8"/>
      <c r="J305" s="8"/>
      <c r="K305" s="8"/>
      <c r="L305" s="8"/>
      <c r="M305" s="15"/>
      <c r="N305" s="15"/>
      <c r="O305" s="13"/>
      <c r="P305" s="13"/>
      <c r="Q305" s="13"/>
      <c r="R305" s="13"/>
      <c r="S305" s="14"/>
      <c r="T305" s="13"/>
      <c r="U305" s="13"/>
      <c r="V305" s="13"/>
      <c r="W305" s="13"/>
      <c r="X305" s="13"/>
      <c r="Y305" s="13"/>
      <c r="Z305" s="13"/>
    </row>
    <row r="306" spans="1:26" ht="15.75">
      <c r="A306" s="11"/>
      <c r="B306" s="15"/>
      <c r="C306" s="11"/>
      <c r="D306" s="11"/>
      <c r="E306" s="15"/>
      <c r="F306" s="8"/>
      <c r="G306" s="8"/>
      <c r="H306" s="8"/>
      <c r="I306" s="8"/>
      <c r="J306" s="8"/>
      <c r="K306" s="8"/>
      <c r="L306" s="8"/>
      <c r="M306" s="15"/>
      <c r="N306" s="15"/>
      <c r="O306" s="13"/>
      <c r="P306" s="13"/>
      <c r="Q306" s="13"/>
      <c r="R306" s="13"/>
      <c r="S306" s="14"/>
      <c r="T306" s="13"/>
      <c r="U306" s="13"/>
      <c r="V306" s="13"/>
      <c r="W306" s="13"/>
      <c r="X306" s="13"/>
      <c r="Y306" s="13"/>
      <c r="Z306" s="13"/>
    </row>
    <row r="307" spans="1:26" ht="15.75">
      <c r="A307" s="11"/>
      <c r="B307" s="15"/>
      <c r="C307" s="11"/>
      <c r="D307" s="11"/>
      <c r="E307" s="15"/>
      <c r="F307" s="8"/>
      <c r="G307" s="8"/>
      <c r="H307" s="8"/>
      <c r="I307" s="8"/>
      <c r="J307" s="8"/>
      <c r="K307" s="8"/>
      <c r="L307" s="8"/>
      <c r="M307" s="15"/>
      <c r="N307" s="15"/>
      <c r="O307" s="13"/>
      <c r="P307" s="13"/>
      <c r="Q307" s="13"/>
      <c r="R307" s="13"/>
      <c r="S307" s="14"/>
      <c r="T307" s="13"/>
      <c r="U307" s="13"/>
      <c r="V307" s="13"/>
      <c r="W307" s="13"/>
      <c r="X307" s="13"/>
      <c r="Y307" s="13"/>
      <c r="Z307" s="13"/>
    </row>
    <row r="308" spans="1:26" ht="15.75">
      <c r="A308" s="11"/>
      <c r="B308" s="15"/>
      <c r="C308" s="11"/>
      <c r="D308" s="11"/>
      <c r="E308" s="15"/>
      <c r="F308" s="8"/>
      <c r="G308" s="8"/>
      <c r="H308" s="8"/>
      <c r="I308" s="8"/>
      <c r="J308" s="8"/>
      <c r="K308" s="8"/>
      <c r="L308" s="8"/>
      <c r="M308" s="15"/>
      <c r="N308" s="15"/>
      <c r="O308" s="13"/>
      <c r="P308" s="13"/>
      <c r="Q308" s="13"/>
      <c r="R308" s="13"/>
      <c r="S308" s="14"/>
      <c r="T308" s="13"/>
      <c r="U308" s="13"/>
      <c r="V308" s="13"/>
      <c r="W308" s="13"/>
      <c r="X308" s="13"/>
      <c r="Y308" s="13"/>
      <c r="Z308" s="13"/>
    </row>
    <row r="309" spans="1:26" ht="15.75">
      <c r="A309" s="11"/>
      <c r="B309" s="15"/>
      <c r="C309" s="11"/>
      <c r="D309" s="11"/>
      <c r="E309" s="15"/>
      <c r="F309" s="8"/>
      <c r="G309" s="8"/>
      <c r="H309" s="8"/>
      <c r="I309" s="8"/>
      <c r="J309" s="8"/>
      <c r="K309" s="8"/>
      <c r="L309" s="8"/>
      <c r="M309" s="15"/>
      <c r="N309" s="15"/>
      <c r="O309" s="13"/>
      <c r="P309" s="13"/>
      <c r="Q309" s="13"/>
      <c r="R309" s="13"/>
      <c r="S309" s="14"/>
      <c r="T309" s="13"/>
      <c r="U309" s="13"/>
      <c r="V309" s="13"/>
      <c r="W309" s="13"/>
      <c r="X309" s="13"/>
      <c r="Y309" s="13"/>
      <c r="Z309" s="13"/>
    </row>
    <row r="310" spans="1:26" ht="15.75">
      <c r="A310" s="11"/>
      <c r="B310" s="15"/>
      <c r="C310" s="11"/>
      <c r="D310" s="11"/>
      <c r="E310" s="15"/>
      <c r="F310" s="8"/>
      <c r="G310" s="8"/>
      <c r="H310" s="8"/>
      <c r="I310" s="8"/>
      <c r="J310" s="8"/>
      <c r="K310" s="8"/>
      <c r="L310" s="8"/>
      <c r="M310" s="15"/>
      <c r="N310" s="15"/>
      <c r="O310" s="13"/>
      <c r="P310" s="13"/>
      <c r="Q310" s="13"/>
      <c r="R310" s="13"/>
      <c r="S310" s="14"/>
      <c r="T310" s="13"/>
      <c r="U310" s="13"/>
      <c r="V310" s="13"/>
      <c r="W310" s="13"/>
      <c r="X310" s="13"/>
      <c r="Y310" s="13"/>
      <c r="Z310" s="13"/>
    </row>
    <row r="311" spans="1:26" ht="15.75">
      <c r="A311" s="11"/>
      <c r="B311" s="15"/>
      <c r="C311" s="11"/>
      <c r="D311" s="11"/>
      <c r="E311" s="15"/>
      <c r="F311" s="8"/>
      <c r="G311" s="8"/>
      <c r="H311" s="8"/>
      <c r="I311" s="8"/>
      <c r="J311" s="8"/>
      <c r="K311" s="8"/>
      <c r="L311" s="8"/>
      <c r="M311" s="15"/>
      <c r="N311" s="15"/>
      <c r="O311" s="13"/>
      <c r="P311" s="13"/>
      <c r="Q311" s="13"/>
      <c r="R311" s="13"/>
      <c r="S311" s="14"/>
      <c r="T311" s="13"/>
      <c r="U311" s="13"/>
      <c r="V311" s="13"/>
      <c r="W311" s="13"/>
      <c r="X311" s="13"/>
      <c r="Y311" s="13"/>
      <c r="Z311" s="13"/>
    </row>
    <row r="312" spans="1:26" ht="15.75">
      <c r="A312" s="11"/>
      <c r="B312" s="15"/>
      <c r="C312" s="11"/>
      <c r="D312" s="11"/>
      <c r="E312" s="15"/>
      <c r="F312" s="8"/>
      <c r="G312" s="8"/>
      <c r="H312" s="8"/>
      <c r="I312" s="8"/>
      <c r="J312" s="8"/>
      <c r="K312" s="8"/>
      <c r="L312" s="8"/>
      <c r="M312" s="15"/>
      <c r="N312" s="15"/>
      <c r="O312" s="13"/>
      <c r="P312" s="13"/>
      <c r="Q312" s="13"/>
      <c r="R312" s="13"/>
      <c r="S312" s="14"/>
      <c r="T312" s="13"/>
      <c r="U312" s="13"/>
      <c r="V312" s="13"/>
      <c r="W312" s="13"/>
      <c r="X312" s="13"/>
      <c r="Y312" s="13"/>
      <c r="Z312" s="13"/>
    </row>
    <row r="313" spans="1:26" ht="15.75">
      <c r="A313" s="11"/>
      <c r="B313" s="15"/>
      <c r="C313" s="11"/>
      <c r="D313" s="11"/>
      <c r="E313" s="15"/>
      <c r="F313" s="8"/>
      <c r="G313" s="8"/>
      <c r="H313" s="8"/>
      <c r="I313" s="8"/>
      <c r="J313" s="8"/>
      <c r="K313" s="8"/>
      <c r="L313" s="8"/>
      <c r="M313" s="15"/>
      <c r="N313" s="15"/>
      <c r="O313" s="13"/>
      <c r="P313" s="13"/>
      <c r="Q313" s="13"/>
      <c r="R313" s="13"/>
      <c r="S313" s="14"/>
      <c r="T313" s="13"/>
      <c r="U313" s="13"/>
      <c r="V313" s="13"/>
      <c r="W313" s="13"/>
      <c r="X313" s="13"/>
      <c r="Y313" s="13"/>
      <c r="Z313" s="13"/>
    </row>
    <row r="314" spans="1:26" ht="15.75">
      <c r="A314" s="11"/>
      <c r="B314" s="15"/>
      <c r="C314" s="11"/>
      <c r="D314" s="11"/>
      <c r="E314" s="15"/>
      <c r="F314" s="8"/>
      <c r="G314" s="8"/>
      <c r="H314" s="8"/>
      <c r="I314" s="8"/>
      <c r="J314" s="8"/>
      <c r="K314" s="8"/>
      <c r="L314" s="8"/>
      <c r="M314" s="15"/>
      <c r="N314" s="15"/>
      <c r="O314" s="13"/>
      <c r="P314" s="13"/>
      <c r="Q314" s="13"/>
      <c r="R314" s="13"/>
      <c r="S314" s="14"/>
      <c r="T314" s="13"/>
      <c r="U314" s="13"/>
      <c r="V314" s="13"/>
      <c r="W314" s="13"/>
      <c r="X314" s="13"/>
      <c r="Y314" s="13"/>
      <c r="Z314" s="13"/>
    </row>
    <row r="315" spans="1:26" ht="15.75">
      <c r="A315" s="11"/>
      <c r="B315" s="15"/>
      <c r="C315" s="11"/>
      <c r="D315" s="11"/>
      <c r="E315" s="15"/>
      <c r="F315" s="8"/>
      <c r="G315" s="8"/>
      <c r="H315" s="8"/>
      <c r="I315" s="8"/>
      <c r="J315" s="8"/>
      <c r="K315" s="8"/>
      <c r="L315" s="8"/>
      <c r="M315" s="15"/>
      <c r="N315" s="15"/>
      <c r="O315" s="13"/>
      <c r="P315" s="13"/>
      <c r="Q315" s="13"/>
      <c r="R315" s="13"/>
      <c r="S315" s="14"/>
      <c r="T315" s="13"/>
      <c r="U315" s="13"/>
      <c r="V315" s="13"/>
      <c r="W315" s="13"/>
      <c r="X315" s="13"/>
      <c r="Y315" s="13"/>
      <c r="Z315" s="13"/>
    </row>
    <row r="316" spans="1:26" ht="15.75">
      <c r="A316" s="11"/>
      <c r="B316" s="15"/>
      <c r="C316" s="11"/>
      <c r="D316" s="11"/>
      <c r="E316" s="15"/>
      <c r="F316" s="8"/>
      <c r="G316" s="8"/>
      <c r="H316" s="8"/>
      <c r="I316" s="8"/>
      <c r="J316" s="8"/>
      <c r="K316" s="8"/>
      <c r="L316" s="8"/>
      <c r="M316" s="15"/>
      <c r="N316" s="15"/>
      <c r="O316" s="13"/>
      <c r="P316" s="13"/>
      <c r="Q316" s="13"/>
      <c r="R316" s="13"/>
      <c r="S316" s="14"/>
      <c r="T316" s="13"/>
      <c r="U316" s="13"/>
      <c r="V316" s="13"/>
      <c r="W316" s="13"/>
      <c r="X316" s="13"/>
      <c r="Y316" s="13"/>
      <c r="Z316" s="13"/>
    </row>
    <row r="317" spans="1:26" ht="15.75">
      <c r="A317" s="11"/>
      <c r="B317" s="15"/>
      <c r="C317" s="11"/>
      <c r="D317" s="11"/>
      <c r="E317" s="15"/>
      <c r="F317" s="8"/>
      <c r="G317" s="8"/>
      <c r="H317" s="8"/>
      <c r="I317" s="8"/>
      <c r="J317" s="8"/>
      <c r="K317" s="8"/>
      <c r="L317" s="8"/>
      <c r="M317" s="15"/>
      <c r="N317" s="15"/>
      <c r="O317" s="13"/>
      <c r="P317" s="13"/>
      <c r="Q317" s="13"/>
      <c r="R317" s="13"/>
      <c r="S317" s="14"/>
      <c r="T317" s="13"/>
      <c r="U317" s="13"/>
      <c r="V317" s="13"/>
      <c r="W317" s="13"/>
      <c r="X317" s="13"/>
      <c r="Y317" s="13"/>
      <c r="Z317" s="13"/>
    </row>
    <row r="318" spans="1:26" ht="15.75">
      <c r="A318" s="11"/>
      <c r="B318" s="15"/>
      <c r="C318" s="11"/>
      <c r="D318" s="11"/>
      <c r="E318" s="15"/>
      <c r="F318" s="8"/>
      <c r="G318" s="8"/>
      <c r="H318" s="8"/>
      <c r="I318" s="8"/>
      <c r="J318" s="8"/>
      <c r="K318" s="8"/>
      <c r="L318" s="8"/>
      <c r="M318" s="15"/>
      <c r="N318" s="15"/>
      <c r="O318" s="13"/>
      <c r="P318" s="13"/>
      <c r="Q318" s="13"/>
      <c r="R318" s="13"/>
      <c r="S318" s="14"/>
      <c r="T318" s="13"/>
      <c r="U318" s="13"/>
      <c r="V318" s="13"/>
      <c r="W318" s="13"/>
      <c r="X318" s="13"/>
      <c r="Y318" s="13"/>
      <c r="Z318" s="13"/>
    </row>
    <row r="319" spans="1:26" ht="15.75">
      <c r="A319" s="11"/>
      <c r="B319" s="15"/>
      <c r="C319" s="11"/>
      <c r="D319" s="11"/>
      <c r="E319" s="15"/>
      <c r="F319" s="8"/>
      <c r="G319" s="8"/>
      <c r="H319" s="8"/>
      <c r="I319" s="8"/>
      <c r="J319" s="8"/>
      <c r="K319" s="8"/>
      <c r="L319" s="8"/>
      <c r="M319" s="15"/>
      <c r="N319" s="15"/>
      <c r="O319" s="13"/>
      <c r="P319" s="13"/>
      <c r="Q319" s="13"/>
      <c r="R319" s="13"/>
      <c r="S319" s="14"/>
      <c r="T319" s="13"/>
      <c r="U319" s="13"/>
      <c r="V319" s="13"/>
      <c r="W319" s="13"/>
      <c r="X319" s="13"/>
      <c r="Y319" s="13"/>
      <c r="Z319" s="13"/>
    </row>
    <row r="320" spans="1:26" ht="15.75">
      <c r="A320" s="11"/>
      <c r="B320" s="15"/>
      <c r="C320" s="11"/>
      <c r="D320" s="11"/>
      <c r="E320" s="15"/>
      <c r="F320" s="8"/>
      <c r="G320" s="8"/>
      <c r="H320" s="8"/>
      <c r="I320" s="8"/>
      <c r="J320" s="8"/>
      <c r="K320" s="8"/>
      <c r="L320" s="8"/>
      <c r="M320" s="15"/>
      <c r="N320" s="15"/>
      <c r="O320" s="13"/>
      <c r="P320" s="13"/>
      <c r="Q320" s="13"/>
      <c r="R320" s="13"/>
      <c r="S320" s="14"/>
      <c r="T320" s="13"/>
      <c r="U320" s="13"/>
      <c r="V320" s="13"/>
      <c r="W320" s="13"/>
      <c r="X320" s="13"/>
      <c r="Y320" s="13"/>
      <c r="Z320" s="13"/>
    </row>
    <row r="321" spans="1:26" ht="15.75">
      <c r="A321" s="11"/>
      <c r="B321" s="15"/>
      <c r="C321" s="11"/>
      <c r="D321" s="11"/>
      <c r="E321" s="15"/>
      <c r="F321" s="8"/>
      <c r="G321" s="8"/>
      <c r="H321" s="8"/>
      <c r="I321" s="8"/>
      <c r="J321" s="8"/>
      <c r="K321" s="8"/>
      <c r="L321" s="8"/>
      <c r="M321" s="15"/>
      <c r="N321" s="15"/>
      <c r="O321" s="13"/>
      <c r="P321" s="13"/>
      <c r="Q321" s="13"/>
      <c r="R321" s="13"/>
      <c r="S321" s="14"/>
      <c r="T321" s="13"/>
      <c r="U321" s="13"/>
      <c r="V321" s="13"/>
      <c r="W321" s="13"/>
      <c r="X321" s="13"/>
      <c r="Y321" s="13"/>
      <c r="Z321" s="13"/>
    </row>
    <row r="322" spans="1:26" ht="15.75">
      <c r="A322" s="11"/>
      <c r="B322" s="15"/>
      <c r="C322" s="11"/>
      <c r="D322" s="11"/>
      <c r="E322" s="15"/>
      <c r="F322" s="8"/>
      <c r="G322" s="8"/>
      <c r="H322" s="8"/>
      <c r="I322" s="8"/>
      <c r="J322" s="8"/>
      <c r="K322" s="8"/>
      <c r="L322" s="8"/>
      <c r="M322" s="15"/>
      <c r="N322" s="15"/>
      <c r="O322" s="13"/>
      <c r="P322" s="13"/>
      <c r="Q322" s="13"/>
      <c r="R322" s="13"/>
      <c r="S322" s="14"/>
      <c r="T322" s="13"/>
      <c r="U322" s="13"/>
      <c r="V322" s="13"/>
      <c r="W322" s="13"/>
      <c r="X322" s="13"/>
      <c r="Y322" s="13"/>
      <c r="Z322" s="13"/>
    </row>
    <row r="323" spans="1:26" ht="15.75">
      <c r="A323" s="11"/>
      <c r="B323" s="15"/>
      <c r="C323" s="11"/>
      <c r="D323" s="11"/>
      <c r="E323" s="15"/>
      <c r="F323" s="8"/>
      <c r="G323" s="8"/>
      <c r="H323" s="8"/>
      <c r="I323" s="8"/>
      <c r="J323" s="8"/>
      <c r="K323" s="8"/>
      <c r="L323" s="8"/>
      <c r="M323" s="15"/>
      <c r="N323" s="15"/>
      <c r="O323" s="13"/>
      <c r="P323" s="13"/>
      <c r="Q323" s="13"/>
      <c r="R323" s="13"/>
      <c r="S323" s="14"/>
      <c r="T323" s="13"/>
      <c r="U323" s="13"/>
      <c r="V323" s="13"/>
      <c r="W323" s="13"/>
      <c r="X323" s="13"/>
      <c r="Y323" s="13"/>
      <c r="Z323" s="13"/>
    </row>
    <row r="324" spans="1:26" ht="15.75">
      <c r="A324" s="11"/>
      <c r="B324" s="15"/>
      <c r="C324" s="11"/>
      <c r="D324" s="11"/>
      <c r="E324" s="15"/>
      <c r="F324" s="8"/>
      <c r="G324" s="8"/>
      <c r="H324" s="8"/>
      <c r="I324" s="8"/>
      <c r="J324" s="8"/>
      <c r="K324" s="8"/>
      <c r="L324" s="8"/>
      <c r="M324" s="15"/>
      <c r="N324" s="15"/>
      <c r="O324" s="13"/>
      <c r="P324" s="13"/>
      <c r="Q324" s="13"/>
      <c r="R324" s="13"/>
      <c r="S324" s="14"/>
      <c r="T324" s="13"/>
      <c r="U324" s="13"/>
      <c r="V324" s="13"/>
      <c r="W324" s="13"/>
      <c r="X324" s="13"/>
      <c r="Y324" s="13"/>
      <c r="Z324" s="13"/>
    </row>
    <row r="325" spans="1:26" ht="15.75">
      <c r="A325" s="11"/>
      <c r="B325" s="15"/>
      <c r="C325" s="11"/>
      <c r="D325" s="11"/>
      <c r="E325" s="15"/>
      <c r="F325" s="8"/>
      <c r="G325" s="8"/>
      <c r="H325" s="8"/>
      <c r="I325" s="8"/>
      <c r="J325" s="8"/>
      <c r="K325" s="8"/>
      <c r="L325" s="8"/>
      <c r="M325" s="15"/>
      <c r="N325" s="15"/>
      <c r="O325" s="13"/>
      <c r="P325" s="13"/>
      <c r="Q325" s="13"/>
      <c r="R325" s="13"/>
      <c r="S325" s="14"/>
      <c r="T325" s="13"/>
      <c r="U325" s="13"/>
      <c r="V325" s="13"/>
      <c r="W325" s="13"/>
      <c r="X325" s="13"/>
      <c r="Y325" s="13"/>
      <c r="Z325" s="13"/>
    </row>
    <row r="326" spans="1:26" ht="15.75">
      <c r="A326" s="11"/>
      <c r="B326" s="15"/>
      <c r="C326" s="11"/>
      <c r="D326" s="11"/>
      <c r="E326" s="15"/>
      <c r="F326" s="8"/>
      <c r="G326" s="8"/>
      <c r="H326" s="8"/>
      <c r="I326" s="8"/>
      <c r="J326" s="8"/>
      <c r="K326" s="8"/>
      <c r="L326" s="8"/>
      <c r="M326" s="15"/>
      <c r="N326" s="15"/>
      <c r="O326" s="13"/>
      <c r="P326" s="13"/>
      <c r="Q326" s="13"/>
      <c r="R326" s="13"/>
      <c r="S326" s="14"/>
      <c r="T326" s="13"/>
      <c r="U326" s="13"/>
      <c r="V326" s="13"/>
      <c r="W326" s="13"/>
      <c r="X326" s="13"/>
      <c r="Y326" s="13"/>
      <c r="Z326" s="13"/>
    </row>
    <row r="327" spans="1:26" ht="15.75">
      <c r="A327" s="11"/>
      <c r="B327" s="15"/>
      <c r="C327" s="11"/>
      <c r="D327" s="11"/>
      <c r="E327" s="15"/>
      <c r="F327" s="8"/>
      <c r="G327" s="8"/>
      <c r="H327" s="8"/>
      <c r="I327" s="8"/>
      <c r="J327" s="8"/>
      <c r="K327" s="8"/>
      <c r="L327" s="8"/>
      <c r="M327" s="15"/>
      <c r="N327" s="15"/>
      <c r="O327" s="13"/>
      <c r="P327" s="13"/>
      <c r="Q327" s="13"/>
      <c r="R327" s="13"/>
      <c r="S327" s="14"/>
      <c r="T327" s="13"/>
      <c r="U327" s="13"/>
      <c r="V327" s="13"/>
      <c r="W327" s="13"/>
      <c r="X327" s="13"/>
      <c r="Y327" s="13"/>
      <c r="Z327" s="13"/>
    </row>
    <row r="328" spans="1:26" ht="15.75">
      <c r="A328" s="11"/>
      <c r="B328" s="15"/>
      <c r="C328" s="11"/>
      <c r="D328" s="11"/>
      <c r="E328" s="15"/>
      <c r="F328" s="8"/>
      <c r="G328" s="8"/>
      <c r="H328" s="8"/>
      <c r="I328" s="8"/>
      <c r="J328" s="8"/>
      <c r="K328" s="8"/>
      <c r="L328" s="8"/>
      <c r="M328" s="15"/>
      <c r="N328" s="15"/>
      <c r="O328" s="13"/>
      <c r="P328" s="13"/>
      <c r="Q328" s="13"/>
      <c r="R328" s="13"/>
      <c r="S328" s="14"/>
      <c r="T328" s="13"/>
      <c r="U328" s="13"/>
      <c r="V328" s="13"/>
      <c r="W328" s="13"/>
      <c r="X328" s="13"/>
      <c r="Y328" s="13"/>
      <c r="Z328" s="13"/>
    </row>
    <row r="329" spans="1:26" ht="15.75">
      <c r="A329" s="11"/>
      <c r="B329" s="15"/>
      <c r="C329" s="11"/>
      <c r="D329" s="11"/>
      <c r="E329" s="15"/>
      <c r="F329" s="8"/>
      <c r="G329" s="8"/>
      <c r="H329" s="8"/>
      <c r="I329" s="8"/>
      <c r="J329" s="8"/>
      <c r="K329" s="8"/>
      <c r="L329" s="8"/>
      <c r="M329" s="15"/>
      <c r="N329" s="15"/>
      <c r="O329" s="13"/>
      <c r="P329" s="13"/>
      <c r="Q329" s="13"/>
      <c r="R329" s="13"/>
      <c r="S329" s="14"/>
      <c r="T329" s="13"/>
      <c r="U329" s="13"/>
      <c r="V329" s="13"/>
      <c r="W329" s="13"/>
      <c r="X329" s="13"/>
      <c r="Y329" s="13"/>
      <c r="Z329" s="13"/>
    </row>
    <row r="330" spans="1:26" ht="15.75">
      <c r="A330" s="11"/>
      <c r="B330" s="15"/>
      <c r="C330" s="11"/>
      <c r="D330" s="11"/>
      <c r="E330" s="15"/>
      <c r="F330" s="8"/>
      <c r="G330" s="8"/>
      <c r="H330" s="8"/>
      <c r="I330" s="8"/>
      <c r="J330" s="8"/>
      <c r="K330" s="8"/>
      <c r="L330" s="8"/>
      <c r="M330" s="15"/>
      <c r="N330" s="15"/>
      <c r="O330" s="13"/>
      <c r="P330" s="13"/>
      <c r="Q330" s="13"/>
      <c r="R330" s="13"/>
      <c r="S330" s="14"/>
      <c r="T330" s="13"/>
      <c r="U330" s="13"/>
      <c r="V330" s="13"/>
      <c r="W330" s="13"/>
      <c r="X330" s="13"/>
      <c r="Y330" s="13"/>
      <c r="Z330" s="13"/>
    </row>
    <row r="331" spans="1:26" ht="15.75">
      <c r="A331" s="11"/>
      <c r="B331" s="15"/>
      <c r="C331" s="11"/>
      <c r="D331" s="11"/>
      <c r="E331" s="15"/>
      <c r="F331" s="8"/>
      <c r="G331" s="8"/>
      <c r="H331" s="8"/>
      <c r="I331" s="8"/>
      <c r="J331" s="8"/>
      <c r="K331" s="8"/>
      <c r="L331" s="8"/>
      <c r="M331" s="15"/>
      <c r="N331" s="15"/>
      <c r="O331" s="13"/>
      <c r="P331" s="13"/>
      <c r="Q331" s="13"/>
      <c r="R331" s="13"/>
      <c r="S331" s="14"/>
      <c r="T331" s="13"/>
      <c r="U331" s="13"/>
      <c r="V331" s="13"/>
      <c r="W331" s="13"/>
      <c r="X331" s="13"/>
      <c r="Y331" s="13"/>
      <c r="Z331" s="13"/>
    </row>
    <row r="332" spans="1:26" ht="15.75">
      <c r="A332" s="11"/>
      <c r="B332" s="15"/>
      <c r="C332" s="11"/>
      <c r="D332" s="11"/>
      <c r="E332" s="15"/>
      <c r="F332" s="8"/>
      <c r="G332" s="8"/>
      <c r="H332" s="8"/>
      <c r="I332" s="8"/>
      <c r="J332" s="8"/>
      <c r="K332" s="8"/>
      <c r="L332" s="8"/>
      <c r="M332" s="15"/>
      <c r="N332" s="15"/>
      <c r="O332" s="13"/>
      <c r="P332" s="13"/>
      <c r="Q332" s="13"/>
      <c r="R332" s="13"/>
      <c r="S332" s="14"/>
      <c r="T332" s="13"/>
      <c r="U332" s="13"/>
      <c r="V332" s="13"/>
      <c r="W332" s="13"/>
      <c r="X332" s="13"/>
      <c r="Y332" s="13"/>
      <c r="Z332" s="13"/>
    </row>
    <row r="333" spans="1:26" ht="15.75">
      <c r="A333" s="11"/>
      <c r="B333" s="15"/>
      <c r="C333" s="11"/>
      <c r="D333" s="11"/>
      <c r="E333" s="15"/>
      <c r="F333" s="8"/>
      <c r="G333" s="8"/>
      <c r="H333" s="8"/>
      <c r="I333" s="8"/>
      <c r="J333" s="8"/>
      <c r="K333" s="8"/>
      <c r="L333" s="8"/>
      <c r="M333" s="15"/>
      <c r="N333" s="15"/>
      <c r="O333" s="13"/>
      <c r="P333" s="13"/>
      <c r="Q333" s="13"/>
      <c r="R333" s="13"/>
      <c r="S333" s="14"/>
      <c r="T333" s="13"/>
      <c r="U333" s="13"/>
      <c r="V333" s="13"/>
      <c r="W333" s="13"/>
      <c r="X333" s="13"/>
      <c r="Y333" s="13"/>
      <c r="Z333" s="13"/>
    </row>
    <row r="334" spans="1:26" ht="15.75">
      <c r="A334" s="11"/>
      <c r="B334" s="15"/>
      <c r="C334" s="11"/>
      <c r="D334" s="11"/>
      <c r="E334" s="15"/>
      <c r="F334" s="8"/>
      <c r="G334" s="8"/>
      <c r="H334" s="8"/>
      <c r="I334" s="8"/>
      <c r="J334" s="8"/>
      <c r="K334" s="8"/>
      <c r="L334" s="8"/>
      <c r="M334" s="15"/>
      <c r="N334" s="15"/>
      <c r="O334" s="13"/>
      <c r="P334" s="13"/>
      <c r="Q334" s="13"/>
      <c r="R334" s="13"/>
      <c r="S334" s="14"/>
      <c r="T334" s="13"/>
      <c r="U334" s="13"/>
      <c r="V334" s="13"/>
      <c r="W334" s="13"/>
      <c r="X334" s="13"/>
      <c r="Y334" s="13"/>
      <c r="Z334" s="13"/>
    </row>
    <row r="335" spans="1:26" ht="15.75">
      <c r="A335" s="11"/>
      <c r="B335" s="15"/>
      <c r="C335" s="11"/>
      <c r="D335" s="11"/>
      <c r="E335" s="15"/>
      <c r="F335" s="8"/>
      <c r="G335" s="8"/>
      <c r="H335" s="8"/>
      <c r="I335" s="8"/>
      <c r="J335" s="8"/>
      <c r="K335" s="8"/>
      <c r="L335" s="8"/>
      <c r="M335" s="15"/>
      <c r="N335" s="15"/>
      <c r="O335" s="13"/>
      <c r="P335" s="13"/>
      <c r="Q335" s="13"/>
      <c r="R335" s="13"/>
      <c r="S335" s="14"/>
      <c r="T335" s="13"/>
      <c r="U335" s="13"/>
      <c r="V335" s="13"/>
      <c r="W335" s="13"/>
      <c r="X335" s="13"/>
      <c r="Y335" s="13"/>
      <c r="Z335" s="13"/>
    </row>
    <row r="336" spans="1:26" ht="15.75">
      <c r="A336" s="11"/>
      <c r="B336" s="15"/>
      <c r="C336" s="11"/>
      <c r="D336" s="11"/>
      <c r="E336" s="15"/>
      <c r="F336" s="8"/>
      <c r="G336" s="8"/>
      <c r="H336" s="8"/>
      <c r="I336" s="8"/>
      <c r="J336" s="8"/>
      <c r="K336" s="8"/>
      <c r="L336" s="8"/>
      <c r="M336" s="15"/>
      <c r="N336" s="15"/>
      <c r="O336" s="13"/>
      <c r="P336" s="13"/>
      <c r="Q336" s="13"/>
      <c r="R336" s="13"/>
      <c r="S336" s="14"/>
      <c r="T336" s="13"/>
      <c r="U336" s="13"/>
      <c r="V336" s="13"/>
      <c r="W336" s="13"/>
      <c r="X336" s="13"/>
      <c r="Y336" s="13"/>
      <c r="Z336" s="13"/>
    </row>
    <row r="337" spans="1:26" ht="15.75">
      <c r="A337" s="11"/>
      <c r="B337" s="15"/>
      <c r="C337" s="11"/>
      <c r="D337" s="11"/>
      <c r="E337" s="15"/>
      <c r="F337" s="8"/>
      <c r="G337" s="8"/>
      <c r="H337" s="8"/>
      <c r="I337" s="8"/>
      <c r="J337" s="8"/>
      <c r="K337" s="8"/>
      <c r="L337" s="8"/>
      <c r="M337" s="15"/>
      <c r="N337" s="15"/>
      <c r="O337" s="13"/>
      <c r="P337" s="13"/>
      <c r="Q337" s="13"/>
      <c r="R337" s="13"/>
      <c r="S337" s="14"/>
      <c r="T337" s="13"/>
      <c r="U337" s="13"/>
      <c r="V337" s="13"/>
      <c r="W337" s="13"/>
      <c r="X337" s="13"/>
      <c r="Y337" s="13"/>
      <c r="Z337" s="13"/>
    </row>
    <row r="338" spans="1:26" ht="15.75">
      <c r="A338" s="11"/>
      <c r="B338" s="15"/>
      <c r="C338" s="11"/>
      <c r="D338" s="11"/>
      <c r="E338" s="15"/>
      <c r="F338" s="8"/>
      <c r="G338" s="8"/>
      <c r="H338" s="8"/>
      <c r="I338" s="8"/>
      <c r="J338" s="8"/>
      <c r="K338" s="8"/>
      <c r="L338" s="8"/>
      <c r="M338" s="15"/>
      <c r="N338" s="15"/>
      <c r="O338" s="13"/>
      <c r="P338" s="13"/>
      <c r="Q338" s="13"/>
      <c r="R338" s="13"/>
      <c r="S338" s="14"/>
      <c r="T338" s="13"/>
      <c r="U338" s="13"/>
      <c r="V338" s="13"/>
      <c r="W338" s="13"/>
      <c r="X338" s="13"/>
      <c r="Y338" s="13"/>
      <c r="Z338" s="13"/>
    </row>
    <row r="339" spans="1:26" ht="15.75">
      <c r="A339" s="11"/>
      <c r="B339" s="15"/>
      <c r="C339" s="11"/>
      <c r="D339" s="11"/>
      <c r="E339" s="15"/>
      <c r="F339" s="8"/>
      <c r="G339" s="8"/>
      <c r="H339" s="8"/>
      <c r="I339" s="8"/>
      <c r="J339" s="8"/>
      <c r="K339" s="8"/>
      <c r="L339" s="8"/>
      <c r="M339" s="15"/>
      <c r="N339" s="15"/>
      <c r="O339" s="13"/>
      <c r="P339" s="13"/>
      <c r="Q339" s="13"/>
      <c r="R339" s="13"/>
      <c r="S339" s="14"/>
      <c r="T339" s="13"/>
      <c r="U339" s="13"/>
      <c r="V339" s="13"/>
      <c r="W339" s="13"/>
      <c r="X339" s="13"/>
      <c r="Y339" s="13"/>
      <c r="Z339" s="13"/>
    </row>
    <row r="340" spans="1:26" ht="15.75">
      <c r="A340" s="11"/>
      <c r="B340" s="15"/>
      <c r="C340" s="11"/>
      <c r="D340" s="11"/>
      <c r="E340" s="15"/>
      <c r="F340" s="8"/>
      <c r="G340" s="8"/>
      <c r="H340" s="8"/>
      <c r="I340" s="8"/>
      <c r="J340" s="8"/>
      <c r="K340" s="8"/>
      <c r="L340" s="8"/>
      <c r="M340" s="15"/>
      <c r="N340" s="15"/>
      <c r="O340" s="13"/>
      <c r="P340" s="13"/>
      <c r="Q340" s="13"/>
      <c r="R340" s="13"/>
      <c r="S340" s="14"/>
      <c r="T340" s="13"/>
      <c r="U340" s="13"/>
      <c r="V340" s="13"/>
      <c r="W340" s="13"/>
      <c r="X340" s="13"/>
      <c r="Y340" s="13"/>
      <c r="Z340" s="13"/>
    </row>
    <row r="341" spans="1:26" ht="15.75">
      <c r="A341" s="11"/>
      <c r="B341" s="15"/>
      <c r="C341" s="11"/>
      <c r="D341" s="11"/>
      <c r="E341" s="15"/>
      <c r="F341" s="8"/>
      <c r="G341" s="8"/>
      <c r="H341" s="8"/>
      <c r="I341" s="8"/>
      <c r="J341" s="8"/>
      <c r="K341" s="8"/>
      <c r="L341" s="8"/>
      <c r="M341" s="15"/>
      <c r="N341" s="15"/>
      <c r="O341" s="13"/>
      <c r="P341" s="13"/>
      <c r="Q341" s="13"/>
      <c r="R341" s="13"/>
      <c r="S341" s="14"/>
      <c r="T341" s="13"/>
      <c r="U341" s="13"/>
      <c r="V341" s="13"/>
      <c r="W341" s="13"/>
      <c r="X341" s="13"/>
      <c r="Y341" s="13"/>
      <c r="Z341" s="13"/>
    </row>
    <row r="342" spans="1:26" ht="15.75">
      <c r="A342" s="11"/>
      <c r="B342" s="15"/>
      <c r="C342" s="11"/>
      <c r="D342" s="11"/>
      <c r="E342" s="15"/>
      <c r="F342" s="8"/>
      <c r="G342" s="8"/>
      <c r="H342" s="8"/>
      <c r="I342" s="8"/>
      <c r="J342" s="8"/>
      <c r="K342" s="8"/>
      <c r="L342" s="8"/>
      <c r="M342" s="15"/>
      <c r="N342" s="15"/>
      <c r="O342" s="13"/>
      <c r="P342" s="13"/>
      <c r="Q342" s="13"/>
      <c r="R342" s="13"/>
      <c r="S342" s="14"/>
      <c r="T342" s="13"/>
      <c r="U342" s="13"/>
      <c r="V342" s="13"/>
      <c r="W342" s="13"/>
      <c r="X342" s="13"/>
      <c r="Y342" s="13"/>
      <c r="Z342" s="13"/>
    </row>
    <row r="343" spans="1:26" ht="15.75">
      <c r="A343" s="11"/>
      <c r="B343" s="15"/>
      <c r="C343" s="11"/>
      <c r="D343" s="11"/>
      <c r="E343" s="15"/>
      <c r="F343" s="8"/>
      <c r="G343" s="8"/>
      <c r="H343" s="8"/>
      <c r="I343" s="8"/>
      <c r="J343" s="8"/>
      <c r="K343" s="8"/>
      <c r="L343" s="8"/>
      <c r="M343" s="15"/>
      <c r="N343" s="15"/>
      <c r="O343" s="13"/>
      <c r="P343" s="13"/>
      <c r="Q343" s="13"/>
      <c r="R343" s="13"/>
      <c r="S343" s="14"/>
      <c r="T343" s="13"/>
      <c r="U343" s="13"/>
      <c r="V343" s="13"/>
      <c r="W343" s="13"/>
      <c r="X343" s="13"/>
      <c r="Y343" s="13"/>
      <c r="Z343" s="13"/>
    </row>
    <row r="344" spans="1:26" ht="15.75">
      <c r="A344" s="11"/>
      <c r="B344" s="15"/>
      <c r="C344" s="11"/>
      <c r="D344" s="11"/>
      <c r="E344" s="15"/>
      <c r="F344" s="8"/>
      <c r="G344" s="8"/>
      <c r="H344" s="8"/>
      <c r="I344" s="8"/>
      <c r="J344" s="8"/>
      <c r="K344" s="8"/>
      <c r="L344" s="8"/>
      <c r="M344" s="15"/>
      <c r="N344" s="15"/>
      <c r="O344" s="13"/>
      <c r="P344" s="13"/>
      <c r="Q344" s="13"/>
      <c r="R344" s="13"/>
      <c r="S344" s="14"/>
      <c r="T344" s="13"/>
      <c r="U344" s="13"/>
      <c r="V344" s="13"/>
      <c r="W344" s="13"/>
      <c r="X344" s="13"/>
      <c r="Y344" s="13"/>
      <c r="Z344" s="13"/>
    </row>
    <row r="345" spans="1:26" ht="15.75">
      <c r="A345" s="11"/>
      <c r="B345" s="15"/>
      <c r="C345" s="11"/>
      <c r="D345" s="11"/>
      <c r="E345" s="15"/>
      <c r="F345" s="8"/>
      <c r="G345" s="8"/>
      <c r="H345" s="8"/>
      <c r="I345" s="8"/>
      <c r="J345" s="8"/>
      <c r="K345" s="8"/>
      <c r="L345" s="8"/>
      <c r="M345" s="15"/>
      <c r="N345" s="15"/>
      <c r="O345" s="13"/>
      <c r="P345" s="13"/>
      <c r="Q345" s="13"/>
      <c r="R345" s="13"/>
      <c r="S345" s="14"/>
      <c r="T345" s="13"/>
      <c r="U345" s="13"/>
      <c r="V345" s="13"/>
      <c r="W345" s="13"/>
      <c r="X345" s="13"/>
      <c r="Y345" s="13"/>
      <c r="Z345" s="13"/>
    </row>
    <row r="346" spans="1:26" ht="15.75">
      <c r="A346" s="11"/>
      <c r="B346" s="15"/>
      <c r="C346" s="11"/>
      <c r="D346" s="11"/>
      <c r="E346" s="15"/>
      <c r="F346" s="8"/>
      <c r="G346" s="8"/>
      <c r="H346" s="8"/>
      <c r="I346" s="8"/>
      <c r="J346" s="8"/>
      <c r="K346" s="8"/>
      <c r="L346" s="8"/>
      <c r="M346" s="15"/>
      <c r="N346" s="15"/>
      <c r="O346" s="13"/>
      <c r="P346" s="13"/>
      <c r="Q346" s="13"/>
      <c r="R346" s="13"/>
      <c r="S346" s="14"/>
      <c r="T346" s="13"/>
      <c r="U346" s="13"/>
      <c r="V346" s="13"/>
      <c r="W346" s="13"/>
      <c r="X346" s="13"/>
      <c r="Y346" s="13"/>
      <c r="Z346" s="13"/>
    </row>
    <row r="347" spans="1:26" ht="15.75">
      <c r="A347" s="11"/>
      <c r="B347" s="15"/>
      <c r="C347" s="11"/>
      <c r="D347" s="11"/>
      <c r="E347" s="15"/>
      <c r="F347" s="8"/>
      <c r="G347" s="8"/>
      <c r="H347" s="8"/>
      <c r="I347" s="8"/>
      <c r="J347" s="8"/>
      <c r="K347" s="8"/>
      <c r="L347" s="8"/>
      <c r="M347" s="15"/>
      <c r="N347" s="15"/>
      <c r="O347" s="13"/>
      <c r="P347" s="13"/>
      <c r="Q347" s="13"/>
      <c r="R347" s="13"/>
      <c r="S347" s="14"/>
      <c r="T347" s="13"/>
      <c r="U347" s="13"/>
      <c r="V347" s="13"/>
      <c r="W347" s="13"/>
      <c r="X347" s="13"/>
      <c r="Y347" s="13"/>
      <c r="Z347" s="13"/>
    </row>
    <row r="348" spans="1:26" ht="15.75">
      <c r="A348" s="11"/>
      <c r="B348" s="15"/>
      <c r="C348" s="11"/>
      <c r="D348" s="11"/>
      <c r="E348" s="15"/>
      <c r="F348" s="8"/>
      <c r="G348" s="8"/>
      <c r="H348" s="8"/>
      <c r="I348" s="8"/>
      <c r="J348" s="8"/>
      <c r="K348" s="8"/>
      <c r="L348" s="8"/>
      <c r="M348" s="15"/>
      <c r="N348" s="15"/>
      <c r="O348" s="13"/>
      <c r="P348" s="13"/>
      <c r="Q348" s="13"/>
      <c r="R348" s="13"/>
      <c r="S348" s="14"/>
      <c r="T348" s="13"/>
      <c r="U348" s="13"/>
      <c r="V348" s="13"/>
      <c r="W348" s="13"/>
      <c r="X348" s="13"/>
      <c r="Y348" s="13"/>
      <c r="Z348" s="13"/>
    </row>
    <row r="349" spans="1:26" ht="15.75">
      <c r="A349" s="11"/>
      <c r="B349" s="15"/>
      <c r="C349" s="11"/>
      <c r="D349" s="11"/>
      <c r="E349" s="15"/>
      <c r="F349" s="8"/>
      <c r="G349" s="8"/>
      <c r="H349" s="8"/>
      <c r="I349" s="8"/>
      <c r="J349" s="8"/>
      <c r="K349" s="8"/>
      <c r="L349" s="8"/>
      <c r="M349" s="15"/>
      <c r="N349" s="15"/>
      <c r="O349" s="13"/>
      <c r="P349" s="13"/>
      <c r="Q349" s="13"/>
      <c r="R349" s="13"/>
      <c r="S349" s="14"/>
      <c r="T349" s="13"/>
      <c r="U349" s="13"/>
      <c r="V349" s="13"/>
      <c r="W349" s="13"/>
      <c r="X349" s="13"/>
      <c r="Y349" s="13"/>
      <c r="Z349" s="13"/>
    </row>
    <row r="350" spans="1:26" ht="15.75">
      <c r="A350" s="11"/>
      <c r="B350" s="15"/>
      <c r="C350" s="11"/>
      <c r="D350" s="11"/>
      <c r="E350" s="15"/>
      <c r="F350" s="8"/>
      <c r="G350" s="8"/>
      <c r="H350" s="8"/>
      <c r="I350" s="8"/>
      <c r="J350" s="8"/>
      <c r="K350" s="8"/>
      <c r="L350" s="8"/>
      <c r="M350" s="15"/>
      <c r="N350" s="15"/>
      <c r="O350" s="13"/>
      <c r="P350" s="13"/>
      <c r="Q350" s="13"/>
      <c r="R350" s="13"/>
      <c r="S350" s="14"/>
      <c r="T350" s="13"/>
      <c r="U350" s="13"/>
      <c r="V350" s="13"/>
      <c r="W350" s="13"/>
      <c r="X350" s="13"/>
      <c r="Y350" s="13"/>
      <c r="Z350" s="13"/>
    </row>
    <row r="351" spans="1:26" ht="15.75">
      <c r="A351" s="11"/>
      <c r="B351" s="15"/>
      <c r="C351" s="11"/>
      <c r="D351" s="11"/>
      <c r="E351" s="15"/>
      <c r="F351" s="8"/>
      <c r="G351" s="8"/>
      <c r="H351" s="8"/>
      <c r="I351" s="8"/>
      <c r="J351" s="8"/>
      <c r="K351" s="8"/>
      <c r="L351" s="8"/>
      <c r="M351" s="15"/>
      <c r="N351" s="15"/>
      <c r="O351" s="13"/>
      <c r="P351" s="13"/>
      <c r="Q351" s="13"/>
      <c r="R351" s="13"/>
      <c r="S351" s="14"/>
      <c r="T351" s="13"/>
      <c r="U351" s="13"/>
      <c r="V351" s="13"/>
      <c r="W351" s="13"/>
      <c r="X351" s="13"/>
      <c r="Y351" s="13"/>
      <c r="Z351" s="13"/>
    </row>
    <row r="352" spans="1:26" ht="15.75">
      <c r="A352" s="11"/>
      <c r="B352" s="15"/>
      <c r="C352" s="11"/>
      <c r="D352" s="11"/>
      <c r="E352" s="15"/>
      <c r="F352" s="8"/>
      <c r="G352" s="8"/>
      <c r="H352" s="8"/>
      <c r="I352" s="8"/>
      <c r="J352" s="8"/>
      <c r="K352" s="8"/>
      <c r="L352" s="8"/>
      <c r="M352" s="15"/>
      <c r="N352" s="15"/>
      <c r="O352" s="13"/>
      <c r="P352" s="13"/>
      <c r="Q352" s="13"/>
      <c r="R352" s="13"/>
      <c r="S352" s="14"/>
      <c r="T352" s="13"/>
      <c r="U352" s="13"/>
      <c r="V352" s="13"/>
      <c r="W352" s="13"/>
      <c r="X352" s="13"/>
      <c r="Y352" s="13"/>
      <c r="Z352" s="13"/>
    </row>
    <row r="353" spans="1:26" ht="15.75">
      <c r="A353" s="11"/>
      <c r="B353" s="15"/>
      <c r="C353" s="11"/>
      <c r="D353" s="11"/>
      <c r="E353" s="15"/>
      <c r="F353" s="8"/>
      <c r="G353" s="8"/>
      <c r="H353" s="8"/>
      <c r="I353" s="8"/>
      <c r="J353" s="8"/>
      <c r="K353" s="8"/>
      <c r="L353" s="8"/>
      <c r="M353" s="15"/>
      <c r="N353" s="15"/>
      <c r="O353" s="13"/>
      <c r="P353" s="13"/>
      <c r="Q353" s="13"/>
      <c r="R353" s="13"/>
      <c r="S353" s="14"/>
      <c r="T353" s="13"/>
      <c r="U353" s="13"/>
      <c r="V353" s="13"/>
      <c r="W353" s="13"/>
      <c r="X353" s="13"/>
      <c r="Y353" s="13"/>
      <c r="Z353" s="13"/>
    </row>
    <row r="354" spans="1:26" ht="15.75">
      <c r="A354" s="11"/>
      <c r="B354" s="15"/>
      <c r="C354" s="11"/>
      <c r="D354" s="11"/>
      <c r="E354" s="15"/>
      <c r="F354" s="8"/>
      <c r="G354" s="8"/>
      <c r="H354" s="8"/>
      <c r="I354" s="8"/>
      <c r="J354" s="8"/>
      <c r="K354" s="8"/>
      <c r="L354" s="8"/>
      <c r="M354" s="15"/>
      <c r="N354" s="15"/>
      <c r="O354" s="13"/>
      <c r="P354" s="13"/>
      <c r="Q354" s="13"/>
      <c r="R354" s="13"/>
      <c r="S354" s="14"/>
      <c r="T354" s="13"/>
      <c r="U354" s="13"/>
      <c r="V354" s="13"/>
      <c r="W354" s="13"/>
      <c r="X354" s="13"/>
      <c r="Y354" s="13"/>
      <c r="Z354" s="13"/>
    </row>
    <row r="355" spans="1:26" ht="15.75">
      <c r="A355" s="11"/>
      <c r="B355" s="15"/>
      <c r="C355" s="11"/>
      <c r="D355" s="11"/>
      <c r="E355" s="15"/>
      <c r="F355" s="8"/>
      <c r="G355" s="8"/>
      <c r="H355" s="8"/>
      <c r="I355" s="8"/>
      <c r="J355" s="8"/>
      <c r="K355" s="8"/>
      <c r="L355" s="8"/>
      <c r="M355" s="15"/>
      <c r="N355" s="15"/>
      <c r="O355" s="13"/>
      <c r="P355" s="13"/>
      <c r="Q355" s="13"/>
      <c r="R355" s="13"/>
      <c r="S355" s="14"/>
      <c r="T355" s="13"/>
      <c r="U355" s="13"/>
      <c r="V355" s="13"/>
      <c r="W355" s="13"/>
      <c r="X355" s="13"/>
      <c r="Y355" s="13"/>
      <c r="Z355" s="13"/>
    </row>
    <row r="356" spans="1:26" ht="15.75">
      <c r="A356" s="11"/>
      <c r="B356" s="15"/>
      <c r="C356" s="11"/>
      <c r="D356" s="11"/>
      <c r="E356" s="15"/>
      <c r="F356" s="8"/>
      <c r="G356" s="8"/>
      <c r="H356" s="8"/>
      <c r="I356" s="8"/>
      <c r="J356" s="8"/>
      <c r="K356" s="8"/>
      <c r="L356" s="8"/>
      <c r="M356" s="15"/>
      <c r="N356" s="15"/>
      <c r="O356" s="13"/>
      <c r="P356" s="13"/>
      <c r="Q356" s="13"/>
      <c r="R356" s="13"/>
      <c r="S356" s="14"/>
      <c r="T356" s="13"/>
      <c r="U356" s="13"/>
      <c r="V356" s="13"/>
      <c r="W356" s="13"/>
      <c r="X356" s="13"/>
      <c r="Y356" s="13"/>
      <c r="Z356" s="13"/>
    </row>
    <row r="357" spans="1:26" ht="15.75">
      <c r="A357" s="11"/>
      <c r="B357" s="15"/>
      <c r="C357" s="11"/>
      <c r="D357" s="11"/>
      <c r="E357" s="15"/>
      <c r="F357" s="8"/>
      <c r="G357" s="8"/>
      <c r="H357" s="8"/>
      <c r="I357" s="8"/>
      <c r="J357" s="8"/>
      <c r="K357" s="8"/>
      <c r="L357" s="8"/>
      <c r="M357" s="15"/>
      <c r="N357" s="15"/>
      <c r="O357" s="13"/>
      <c r="P357" s="13"/>
      <c r="Q357" s="13"/>
      <c r="R357" s="13"/>
      <c r="S357" s="14"/>
      <c r="T357" s="13"/>
      <c r="U357" s="13"/>
      <c r="V357" s="13"/>
      <c r="W357" s="13"/>
      <c r="X357" s="13"/>
      <c r="Y357" s="13"/>
      <c r="Z357" s="13"/>
    </row>
    <row r="358" spans="1:26" ht="15.75">
      <c r="A358" s="11"/>
      <c r="B358" s="15"/>
      <c r="C358" s="11"/>
      <c r="D358" s="11"/>
      <c r="E358" s="15"/>
      <c r="F358" s="8"/>
      <c r="G358" s="8"/>
      <c r="H358" s="8"/>
      <c r="I358" s="8"/>
      <c r="J358" s="8"/>
      <c r="K358" s="8"/>
      <c r="L358" s="8"/>
      <c r="M358" s="15"/>
      <c r="N358" s="15"/>
      <c r="O358" s="13"/>
      <c r="P358" s="13"/>
      <c r="Q358" s="13"/>
      <c r="R358" s="13"/>
      <c r="S358" s="14"/>
      <c r="T358" s="13"/>
      <c r="U358" s="13"/>
      <c r="V358" s="13"/>
      <c r="W358" s="13"/>
      <c r="X358" s="13"/>
      <c r="Y358" s="13"/>
      <c r="Z358" s="13"/>
    </row>
    <row r="359" spans="1:26" ht="15.75">
      <c r="A359" s="11"/>
      <c r="B359" s="15"/>
      <c r="C359" s="11"/>
      <c r="D359" s="11"/>
      <c r="E359" s="15"/>
      <c r="F359" s="8"/>
      <c r="G359" s="8"/>
      <c r="H359" s="8"/>
      <c r="I359" s="8"/>
      <c r="J359" s="8"/>
      <c r="K359" s="8"/>
      <c r="L359" s="8"/>
      <c r="M359" s="15"/>
      <c r="N359" s="15"/>
      <c r="O359" s="13"/>
      <c r="P359" s="13"/>
      <c r="Q359" s="13"/>
      <c r="R359" s="13"/>
      <c r="S359" s="14"/>
      <c r="T359" s="13"/>
      <c r="U359" s="13"/>
      <c r="V359" s="13"/>
      <c r="W359" s="13"/>
      <c r="X359" s="13"/>
      <c r="Y359" s="13"/>
      <c r="Z359" s="13"/>
    </row>
    <row r="360" spans="1:26" ht="15.75">
      <c r="A360" s="11"/>
      <c r="B360" s="15"/>
      <c r="C360" s="11"/>
      <c r="D360" s="11"/>
      <c r="E360" s="15"/>
      <c r="F360" s="8"/>
      <c r="G360" s="8"/>
      <c r="H360" s="8"/>
      <c r="I360" s="8"/>
      <c r="J360" s="8"/>
      <c r="K360" s="8"/>
      <c r="L360" s="8"/>
      <c r="M360" s="15"/>
      <c r="N360" s="15"/>
      <c r="O360" s="13"/>
      <c r="P360" s="13"/>
      <c r="Q360" s="13"/>
      <c r="R360" s="13"/>
      <c r="S360" s="14"/>
      <c r="T360" s="13"/>
      <c r="U360" s="13"/>
      <c r="V360" s="13"/>
      <c r="W360" s="13"/>
      <c r="X360" s="13"/>
      <c r="Y360" s="13"/>
      <c r="Z360" s="13"/>
    </row>
    <row r="361" spans="1:26" ht="15.75">
      <c r="A361" s="11"/>
      <c r="B361" s="15"/>
      <c r="C361" s="11"/>
      <c r="D361" s="11"/>
      <c r="E361" s="15"/>
      <c r="F361" s="8"/>
      <c r="G361" s="8"/>
      <c r="H361" s="8"/>
      <c r="I361" s="8"/>
      <c r="J361" s="8"/>
      <c r="K361" s="8"/>
      <c r="L361" s="8"/>
      <c r="M361" s="15"/>
      <c r="N361" s="15"/>
      <c r="O361" s="13"/>
      <c r="P361" s="13"/>
      <c r="Q361" s="13"/>
      <c r="R361" s="13"/>
      <c r="S361" s="14"/>
      <c r="T361" s="13"/>
      <c r="U361" s="13"/>
      <c r="V361" s="13"/>
      <c r="W361" s="13"/>
      <c r="X361" s="13"/>
      <c r="Y361" s="13"/>
      <c r="Z361" s="13"/>
    </row>
    <row r="362" spans="1:26" ht="15.75">
      <c r="A362" s="11"/>
      <c r="B362" s="15"/>
      <c r="C362" s="11"/>
      <c r="D362" s="11"/>
      <c r="E362" s="15"/>
      <c r="F362" s="8"/>
      <c r="G362" s="8"/>
      <c r="H362" s="8"/>
      <c r="I362" s="8"/>
      <c r="J362" s="8"/>
      <c r="K362" s="8"/>
      <c r="L362" s="8"/>
      <c r="M362" s="15"/>
      <c r="N362" s="15"/>
      <c r="O362" s="13"/>
      <c r="P362" s="13"/>
      <c r="Q362" s="13"/>
      <c r="R362" s="13"/>
      <c r="S362" s="14"/>
      <c r="T362" s="13"/>
      <c r="U362" s="13"/>
      <c r="V362" s="13"/>
      <c r="W362" s="13"/>
      <c r="X362" s="13"/>
      <c r="Y362" s="13"/>
      <c r="Z362" s="13"/>
    </row>
    <row r="363" spans="1:26" ht="15.75">
      <c r="A363" s="11"/>
      <c r="B363" s="15"/>
      <c r="C363" s="11"/>
      <c r="D363" s="11"/>
      <c r="E363" s="15"/>
      <c r="F363" s="8"/>
      <c r="G363" s="8"/>
      <c r="H363" s="8"/>
      <c r="I363" s="8"/>
      <c r="J363" s="8"/>
      <c r="K363" s="8"/>
      <c r="L363" s="8"/>
      <c r="M363" s="15"/>
      <c r="N363" s="15"/>
      <c r="O363" s="13"/>
      <c r="P363" s="13"/>
      <c r="Q363" s="13"/>
      <c r="R363" s="13"/>
      <c r="S363" s="14"/>
      <c r="T363" s="13"/>
      <c r="U363" s="13"/>
      <c r="V363" s="13"/>
      <c r="W363" s="13"/>
      <c r="X363" s="13"/>
      <c r="Y363" s="13"/>
      <c r="Z363" s="13"/>
    </row>
    <row r="364" spans="1:26" ht="15.75">
      <c r="A364" s="11"/>
      <c r="B364" s="15"/>
      <c r="C364" s="11"/>
      <c r="D364" s="11"/>
      <c r="E364" s="15"/>
      <c r="F364" s="8"/>
      <c r="G364" s="8"/>
      <c r="H364" s="8"/>
      <c r="I364" s="8"/>
      <c r="J364" s="8"/>
      <c r="K364" s="8"/>
      <c r="L364" s="8"/>
      <c r="M364" s="15"/>
      <c r="N364" s="15"/>
      <c r="O364" s="13"/>
      <c r="P364" s="13"/>
      <c r="Q364" s="13"/>
      <c r="R364" s="13"/>
      <c r="S364" s="14"/>
      <c r="T364" s="13"/>
      <c r="U364" s="13"/>
      <c r="V364" s="13"/>
      <c r="W364" s="13"/>
      <c r="X364" s="13"/>
      <c r="Y364" s="13"/>
      <c r="Z364" s="13"/>
    </row>
    <row r="365" spans="1:26" ht="15.75">
      <c r="A365" s="11"/>
      <c r="B365" s="15"/>
      <c r="C365" s="11"/>
      <c r="D365" s="11"/>
      <c r="E365" s="15"/>
      <c r="F365" s="8"/>
      <c r="G365" s="8"/>
      <c r="H365" s="8"/>
      <c r="I365" s="8"/>
      <c r="J365" s="8"/>
      <c r="K365" s="8"/>
      <c r="L365" s="8"/>
      <c r="M365" s="15"/>
      <c r="N365" s="15"/>
      <c r="O365" s="13"/>
      <c r="P365" s="13"/>
      <c r="Q365" s="13"/>
      <c r="R365" s="13"/>
      <c r="S365" s="14"/>
      <c r="T365" s="13"/>
      <c r="U365" s="13"/>
      <c r="V365" s="13"/>
      <c r="W365" s="13"/>
      <c r="X365" s="13"/>
      <c r="Y365" s="13"/>
      <c r="Z365" s="13"/>
    </row>
    <row r="366" spans="1:26" ht="15.75">
      <c r="A366" s="11"/>
      <c r="B366" s="15"/>
      <c r="C366" s="11"/>
      <c r="D366" s="11"/>
      <c r="E366" s="15"/>
      <c r="F366" s="8"/>
      <c r="G366" s="8"/>
      <c r="H366" s="8"/>
      <c r="I366" s="8"/>
      <c r="J366" s="8"/>
      <c r="K366" s="8"/>
      <c r="L366" s="8"/>
      <c r="M366" s="15"/>
      <c r="N366" s="15"/>
      <c r="O366" s="13"/>
      <c r="P366" s="13"/>
      <c r="Q366" s="13"/>
      <c r="R366" s="13"/>
      <c r="S366" s="14"/>
      <c r="T366" s="13"/>
      <c r="U366" s="13"/>
      <c r="V366" s="13"/>
      <c r="W366" s="13"/>
      <c r="X366" s="13"/>
      <c r="Y366" s="13"/>
      <c r="Z366" s="13"/>
    </row>
    <row r="367" spans="1:26" ht="15.75">
      <c r="A367" s="11"/>
      <c r="B367" s="15"/>
      <c r="C367" s="11"/>
      <c r="D367" s="11"/>
      <c r="E367" s="15"/>
      <c r="F367" s="8"/>
      <c r="G367" s="8"/>
      <c r="H367" s="8"/>
      <c r="I367" s="8"/>
      <c r="J367" s="8"/>
      <c r="K367" s="8"/>
      <c r="L367" s="8"/>
      <c r="M367" s="15"/>
      <c r="N367" s="15"/>
      <c r="O367" s="13"/>
      <c r="P367" s="13"/>
      <c r="Q367" s="13"/>
      <c r="R367" s="13"/>
      <c r="S367" s="14"/>
      <c r="T367" s="13"/>
      <c r="U367" s="13"/>
      <c r="V367" s="13"/>
      <c r="W367" s="13"/>
      <c r="X367" s="13"/>
      <c r="Y367" s="13"/>
      <c r="Z367" s="13"/>
    </row>
    <row r="368" spans="1:26" ht="15.75">
      <c r="A368" s="11"/>
      <c r="B368" s="15"/>
      <c r="C368" s="11"/>
      <c r="D368" s="11"/>
      <c r="E368" s="15"/>
      <c r="F368" s="8"/>
      <c r="G368" s="8"/>
      <c r="H368" s="8"/>
      <c r="I368" s="8"/>
      <c r="J368" s="8"/>
      <c r="K368" s="8"/>
      <c r="L368" s="8"/>
      <c r="M368" s="15"/>
      <c r="N368" s="15"/>
      <c r="O368" s="13"/>
      <c r="P368" s="13"/>
      <c r="Q368" s="13"/>
      <c r="R368" s="13"/>
      <c r="S368" s="14"/>
      <c r="T368" s="13"/>
      <c r="U368" s="13"/>
      <c r="V368" s="13"/>
      <c r="W368" s="13"/>
      <c r="X368" s="13"/>
      <c r="Y368" s="13"/>
      <c r="Z368" s="13"/>
    </row>
    <row r="369" spans="1:26" ht="15.75">
      <c r="A369" s="11"/>
      <c r="B369" s="15"/>
      <c r="C369" s="11"/>
      <c r="D369" s="11"/>
      <c r="E369" s="15"/>
      <c r="F369" s="8"/>
      <c r="G369" s="8"/>
      <c r="H369" s="8"/>
      <c r="I369" s="8"/>
      <c r="J369" s="8"/>
      <c r="K369" s="8"/>
      <c r="L369" s="8"/>
      <c r="M369" s="15"/>
      <c r="N369" s="15"/>
      <c r="O369" s="13"/>
      <c r="P369" s="13"/>
      <c r="Q369" s="13"/>
      <c r="R369" s="13"/>
      <c r="S369" s="14"/>
      <c r="T369" s="13"/>
      <c r="U369" s="13"/>
      <c r="V369" s="13"/>
      <c r="W369" s="13"/>
      <c r="X369" s="13"/>
      <c r="Y369" s="13"/>
      <c r="Z369" s="13"/>
    </row>
    <row r="370" spans="1:26" ht="15.75">
      <c r="A370" s="11"/>
      <c r="B370" s="15"/>
      <c r="C370" s="11"/>
      <c r="D370" s="11"/>
      <c r="E370" s="15"/>
      <c r="F370" s="8"/>
      <c r="G370" s="8"/>
      <c r="H370" s="8"/>
      <c r="I370" s="8"/>
      <c r="J370" s="8"/>
      <c r="K370" s="8"/>
      <c r="L370" s="8"/>
      <c r="M370" s="15"/>
      <c r="N370" s="15"/>
      <c r="O370" s="13"/>
      <c r="P370" s="13"/>
      <c r="Q370" s="13"/>
      <c r="R370" s="13"/>
      <c r="S370" s="14"/>
      <c r="T370" s="13"/>
      <c r="U370" s="13"/>
      <c r="V370" s="13"/>
      <c r="W370" s="13"/>
      <c r="X370" s="13"/>
      <c r="Y370" s="13"/>
      <c r="Z370" s="13"/>
    </row>
    <row r="371" spans="1:26" ht="15.75">
      <c r="A371" s="11"/>
      <c r="B371" s="15"/>
      <c r="C371" s="11"/>
      <c r="D371" s="11"/>
      <c r="E371" s="15"/>
      <c r="F371" s="8"/>
      <c r="G371" s="8"/>
      <c r="H371" s="8"/>
      <c r="I371" s="8"/>
      <c r="J371" s="8"/>
      <c r="K371" s="8"/>
      <c r="L371" s="8"/>
      <c r="M371" s="15"/>
      <c r="N371" s="15"/>
      <c r="O371" s="13"/>
      <c r="P371" s="13"/>
      <c r="Q371" s="13"/>
      <c r="R371" s="13"/>
      <c r="S371" s="14"/>
      <c r="T371" s="13"/>
      <c r="U371" s="13"/>
      <c r="V371" s="13"/>
      <c r="W371" s="13"/>
      <c r="X371" s="13"/>
      <c r="Y371" s="13"/>
      <c r="Z371" s="13"/>
    </row>
    <row r="372" spans="1:26" ht="15.75">
      <c r="A372" s="11"/>
      <c r="B372" s="15"/>
      <c r="C372" s="11"/>
      <c r="D372" s="11"/>
      <c r="E372" s="15"/>
      <c r="F372" s="8"/>
      <c r="G372" s="8"/>
      <c r="H372" s="8"/>
      <c r="I372" s="8"/>
      <c r="J372" s="8"/>
      <c r="K372" s="8"/>
      <c r="L372" s="8"/>
      <c r="M372" s="15"/>
      <c r="N372" s="15"/>
      <c r="O372" s="13"/>
      <c r="P372" s="13"/>
      <c r="Q372" s="13"/>
      <c r="R372" s="13"/>
      <c r="S372" s="14"/>
      <c r="T372" s="13"/>
      <c r="U372" s="13"/>
      <c r="V372" s="13"/>
      <c r="W372" s="13"/>
      <c r="X372" s="13"/>
      <c r="Y372" s="13"/>
      <c r="Z372" s="13"/>
    </row>
    <row r="373" spans="1:26" ht="15.75">
      <c r="A373" s="11"/>
      <c r="B373" s="15"/>
      <c r="C373" s="11"/>
      <c r="D373" s="11"/>
      <c r="E373" s="15"/>
      <c r="F373" s="8"/>
      <c r="G373" s="8"/>
      <c r="H373" s="8"/>
      <c r="I373" s="8"/>
      <c r="J373" s="8"/>
      <c r="K373" s="8"/>
      <c r="L373" s="8"/>
      <c r="M373" s="15"/>
      <c r="N373" s="15"/>
      <c r="O373" s="13"/>
      <c r="P373" s="13"/>
      <c r="Q373" s="13"/>
      <c r="R373" s="13"/>
      <c r="S373" s="14"/>
      <c r="T373" s="13"/>
      <c r="U373" s="13"/>
      <c r="V373" s="13"/>
      <c r="W373" s="13"/>
      <c r="X373" s="13"/>
      <c r="Y373" s="13"/>
      <c r="Z373" s="13"/>
    </row>
    <row r="374" spans="1:26" ht="15.75">
      <c r="A374" s="11"/>
      <c r="B374" s="15"/>
      <c r="C374" s="11"/>
      <c r="D374" s="11"/>
      <c r="E374" s="15"/>
      <c r="F374" s="8"/>
      <c r="G374" s="8"/>
      <c r="H374" s="8"/>
      <c r="I374" s="8"/>
      <c r="J374" s="8"/>
      <c r="K374" s="8"/>
      <c r="L374" s="8"/>
      <c r="M374" s="15"/>
      <c r="N374" s="15"/>
      <c r="O374" s="13"/>
      <c r="P374" s="13"/>
      <c r="Q374" s="13"/>
      <c r="R374" s="13"/>
      <c r="S374" s="14"/>
      <c r="T374" s="13"/>
      <c r="U374" s="13"/>
      <c r="V374" s="13"/>
      <c r="W374" s="13"/>
      <c r="X374" s="13"/>
      <c r="Y374" s="13"/>
      <c r="Z374" s="13"/>
    </row>
    <row r="375" spans="1:26" ht="15.75">
      <c r="A375" s="11"/>
      <c r="B375" s="15"/>
      <c r="C375" s="11"/>
      <c r="D375" s="11"/>
      <c r="E375" s="15"/>
      <c r="F375" s="8"/>
      <c r="G375" s="8"/>
      <c r="H375" s="8"/>
      <c r="I375" s="8"/>
      <c r="J375" s="8"/>
      <c r="K375" s="8"/>
      <c r="L375" s="8"/>
      <c r="M375" s="15"/>
      <c r="N375" s="15"/>
      <c r="O375" s="13"/>
      <c r="P375" s="13"/>
      <c r="Q375" s="13"/>
      <c r="R375" s="13"/>
      <c r="S375" s="14"/>
      <c r="T375" s="13"/>
      <c r="U375" s="13"/>
      <c r="V375" s="13"/>
      <c r="W375" s="13"/>
      <c r="X375" s="13"/>
      <c r="Y375" s="13"/>
      <c r="Z375" s="13"/>
    </row>
    <row r="376" spans="1:26" ht="15.75">
      <c r="A376" s="11"/>
      <c r="B376" s="15"/>
      <c r="C376" s="11"/>
      <c r="D376" s="11"/>
      <c r="E376" s="15"/>
      <c r="F376" s="8"/>
      <c r="G376" s="8"/>
      <c r="H376" s="8"/>
      <c r="I376" s="8"/>
      <c r="J376" s="8"/>
      <c r="K376" s="8"/>
      <c r="L376" s="8"/>
      <c r="M376" s="15"/>
      <c r="N376" s="15"/>
      <c r="O376" s="13"/>
      <c r="P376" s="13"/>
      <c r="Q376" s="13"/>
      <c r="R376" s="13"/>
      <c r="S376" s="14"/>
      <c r="T376" s="13"/>
      <c r="U376" s="13"/>
      <c r="V376" s="13"/>
      <c r="W376" s="13"/>
      <c r="X376" s="13"/>
      <c r="Y376" s="13"/>
      <c r="Z376" s="13"/>
    </row>
    <row r="377" spans="1:26" ht="15.75">
      <c r="A377" s="11"/>
      <c r="B377" s="15"/>
      <c r="C377" s="11"/>
      <c r="D377" s="11"/>
      <c r="E377" s="15"/>
      <c r="F377" s="8"/>
      <c r="G377" s="8"/>
      <c r="H377" s="8"/>
      <c r="I377" s="8"/>
      <c r="J377" s="8"/>
      <c r="K377" s="8"/>
      <c r="L377" s="8"/>
      <c r="M377" s="15"/>
      <c r="N377" s="15"/>
      <c r="O377" s="13"/>
      <c r="P377" s="13"/>
      <c r="Q377" s="13"/>
      <c r="R377" s="13"/>
      <c r="S377" s="14"/>
      <c r="T377" s="13"/>
      <c r="U377" s="13"/>
      <c r="V377" s="13"/>
      <c r="W377" s="13"/>
      <c r="X377" s="13"/>
      <c r="Y377" s="13"/>
      <c r="Z377" s="13"/>
    </row>
    <row r="378" spans="1:26" ht="15.75">
      <c r="A378" s="11"/>
      <c r="B378" s="15"/>
      <c r="C378" s="11"/>
      <c r="D378" s="11"/>
      <c r="E378" s="15"/>
      <c r="F378" s="8"/>
      <c r="G378" s="8"/>
      <c r="H378" s="8"/>
      <c r="I378" s="8"/>
      <c r="J378" s="8"/>
      <c r="K378" s="8"/>
      <c r="L378" s="8"/>
      <c r="M378" s="15"/>
      <c r="N378" s="15"/>
      <c r="O378" s="13"/>
      <c r="P378" s="13"/>
      <c r="Q378" s="13"/>
      <c r="R378" s="13"/>
      <c r="S378" s="14"/>
      <c r="T378" s="13"/>
      <c r="U378" s="13"/>
      <c r="V378" s="13"/>
      <c r="W378" s="13"/>
      <c r="X378" s="13"/>
      <c r="Y378" s="13"/>
      <c r="Z378" s="13"/>
    </row>
    <row r="379" spans="1:26" ht="15.75">
      <c r="A379" s="11"/>
      <c r="B379" s="15"/>
      <c r="C379" s="11"/>
      <c r="D379" s="11"/>
      <c r="E379" s="15"/>
      <c r="F379" s="8"/>
      <c r="G379" s="8"/>
      <c r="H379" s="8"/>
      <c r="I379" s="8"/>
      <c r="J379" s="8"/>
      <c r="K379" s="8"/>
      <c r="L379" s="8"/>
      <c r="M379" s="15"/>
      <c r="N379" s="15"/>
      <c r="O379" s="13"/>
      <c r="P379" s="13"/>
      <c r="Q379" s="13"/>
      <c r="R379" s="13"/>
      <c r="S379" s="14"/>
      <c r="T379" s="13"/>
      <c r="U379" s="13"/>
      <c r="V379" s="13"/>
      <c r="W379" s="13"/>
      <c r="X379" s="13"/>
      <c r="Y379" s="13"/>
      <c r="Z379" s="13"/>
    </row>
    <row r="380" spans="1:26" ht="15.75">
      <c r="A380" s="11"/>
      <c r="B380" s="15"/>
      <c r="C380" s="11"/>
      <c r="D380" s="11"/>
      <c r="E380" s="15"/>
      <c r="F380" s="8"/>
      <c r="G380" s="8"/>
      <c r="H380" s="8"/>
      <c r="I380" s="8"/>
      <c r="J380" s="8"/>
      <c r="K380" s="8"/>
      <c r="L380" s="8"/>
      <c r="M380" s="15"/>
      <c r="N380" s="15"/>
      <c r="O380" s="13"/>
      <c r="P380" s="13"/>
      <c r="Q380" s="13"/>
      <c r="R380" s="13"/>
      <c r="S380" s="14"/>
      <c r="T380" s="13"/>
      <c r="U380" s="13"/>
      <c r="V380" s="13"/>
      <c r="W380" s="13"/>
      <c r="X380" s="13"/>
      <c r="Y380" s="13"/>
      <c r="Z380" s="13"/>
    </row>
    <row r="381" spans="1:26" ht="15.75">
      <c r="A381" s="11"/>
      <c r="B381" s="15"/>
      <c r="C381" s="11"/>
      <c r="D381" s="11"/>
      <c r="E381" s="15"/>
      <c r="F381" s="8"/>
      <c r="G381" s="8"/>
      <c r="H381" s="8"/>
      <c r="I381" s="8"/>
      <c r="J381" s="8"/>
      <c r="K381" s="8"/>
      <c r="L381" s="8"/>
      <c r="M381" s="15"/>
      <c r="N381" s="15"/>
      <c r="O381" s="13"/>
      <c r="P381" s="13"/>
      <c r="Q381" s="13"/>
      <c r="R381" s="13"/>
      <c r="S381" s="14"/>
      <c r="T381" s="13"/>
      <c r="U381" s="13"/>
      <c r="V381" s="13"/>
      <c r="W381" s="13"/>
      <c r="X381" s="13"/>
      <c r="Y381" s="13"/>
      <c r="Z381" s="13"/>
    </row>
    <row r="382" spans="1:26" ht="15.75">
      <c r="A382" s="11"/>
      <c r="B382" s="15"/>
      <c r="C382" s="11"/>
      <c r="D382" s="11"/>
      <c r="E382" s="15"/>
      <c r="F382" s="8"/>
      <c r="G382" s="8"/>
      <c r="H382" s="8"/>
      <c r="I382" s="8"/>
      <c r="J382" s="8"/>
      <c r="K382" s="8"/>
      <c r="L382" s="8"/>
      <c r="M382" s="15"/>
      <c r="N382" s="15"/>
      <c r="O382" s="13"/>
      <c r="P382" s="13"/>
      <c r="Q382" s="13"/>
      <c r="R382" s="13"/>
      <c r="S382" s="14"/>
      <c r="T382" s="13"/>
      <c r="U382" s="13"/>
      <c r="V382" s="13"/>
      <c r="W382" s="13"/>
      <c r="X382" s="13"/>
      <c r="Y382" s="13"/>
      <c r="Z382" s="13"/>
    </row>
    <row r="383" spans="1:26" ht="15.75">
      <c r="A383" s="11"/>
      <c r="B383" s="15"/>
      <c r="C383" s="11"/>
      <c r="D383" s="11"/>
      <c r="E383" s="15"/>
      <c r="F383" s="8"/>
      <c r="G383" s="8"/>
      <c r="H383" s="8"/>
      <c r="I383" s="8"/>
      <c r="J383" s="8"/>
      <c r="K383" s="8"/>
      <c r="L383" s="8"/>
      <c r="M383" s="15"/>
      <c r="N383" s="15"/>
      <c r="O383" s="13"/>
      <c r="P383" s="13"/>
      <c r="Q383" s="13"/>
      <c r="R383" s="13"/>
      <c r="S383" s="14"/>
      <c r="T383" s="13"/>
      <c r="U383" s="13"/>
      <c r="V383" s="13"/>
      <c r="W383" s="13"/>
      <c r="X383" s="13"/>
      <c r="Y383" s="13"/>
      <c r="Z383" s="13"/>
    </row>
    <row r="384" spans="1:26" ht="15.75">
      <c r="A384" s="11"/>
      <c r="B384" s="15"/>
      <c r="C384" s="11"/>
      <c r="D384" s="11"/>
      <c r="E384" s="15"/>
      <c r="F384" s="8"/>
      <c r="G384" s="8"/>
      <c r="H384" s="8"/>
      <c r="I384" s="8"/>
      <c r="J384" s="8"/>
      <c r="K384" s="8"/>
      <c r="L384" s="8"/>
      <c r="M384" s="15"/>
      <c r="N384" s="15"/>
      <c r="O384" s="13"/>
      <c r="P384" s="13"/>
      <c r="Q384" s="13"/>
      <c r="R384" s="13"/>
      <c r="S384" s="14"/>
      <c r="T384" s="13"/>
      <c r="U384" s="13"/>
      <c r="V384" s="13"/>
      <c r="W384" s="13"/>
      <c r="X384" s="13"/>
      <c r="Y384" s="13"/>
      <c r="Z384" s="13"/>
    </row>
    <row r="385" spans="1:26" ht="15.75">
      <c r="A385" s="11"/>
      <c r="B385" s="15"/>
      <c r="C385" s="11"/>
      <c r="D385" s="11"/>
      <c r="E385" s="15"/>
      <c r="F385" s="8"/>
      <c r="G385" s="8"/>
      <c r="H385" s="8"/>
      <c r="I385" s="8"/>
      <c r="J385" s="8"/>
      <c r="K385" s="8"/>
      <c r="L385" s="8"/>
      <c r="M385" s="15"/>
      <c r="N385" s="15"/>
      <c r="O385" s="13"/>
      <c r="P385" s="13"/>
      <c r="Q385" s="13"/>
      <c r="R385" s="13"/>
      <c r="S385" s="14"/>
      <c r="T385" s="13"/>
      <c r="U385" s="13"/>
      <c r="V385" s="13"/>
      <c r="W385" s="13"/>
      <c r="X385" s="13"/>
      <c r="Y385" s="13"/>
      <c r="Z385" s="13"/>
    </row>
    <row r="386" spans="1:26" ht="15.75">
      <c r="A386" s="11"/>
      <c r="B386" s="15"/>
      <c r="C386" s="11"/>
      <c r="D386" s="11"/>
      <c r="E386" s="15"/>
      <c r="F386" s="8"/>
      <c r="G386" s="8"/>
      <c r="H386" s="8"/>
      <c r="I386" s="8"/>
      <c r="J386" s="8"/>
      <c r="K386" s="8"/>
      <c r="L386" s="8"/>
      <c r="M386" s="15"/>
      <c r="N386" s="15"/>
      <c r="O386" s="13"/>
      <c r="P386" s="13"/>
      <c r="Q386" s="13"/>
      <c r="R386" s="13"/>
      <c r="S386" s="14"/>
      <c r="T386" s="13"/>
      <c r="U386" s="13"/>
      <c r="V386" s="13"/>
      <c r="W386" s="13"/>
      <c r="X386" s="13"/>
      <c r="Y386" s="13"/>
      <c r="Z386" s="13"/>
    </row>
    <row r="387" spans="1:26" ht="15.75">
      <c r="A387" s="11"/>
      <c r="B387" s="15"/>
      <c r="C387" s="11"/>
      <c r="D387" s="11"/>
      <c r="E387" s="15"/>
      <c r="F387" s="8"/>
      <c r="G387" s="8"/>
      <c r="H387" s="8"/>
      <c r="I387" s="8"/>
      <c r="J387" s="8"/>
      <c r="K387" s="8"/>
      <c r="L387" s="8"/>
      <c r="M387" s="15"/>
      <c r="N387" s="15"/>
      <c r="O387" s="13"/>
      <c r="P387" s="13"/>
      <c r="Q387" s="13"/>
      <c r="R387" s="13"/>
      <c r="S387" s="14"/>
      <c r="T387" s="13"/>
      <c r="U387" s="13"/>
      <c r="V387" s="13"/>
      <c r="W387" s="13"/>
      <c r="X387" s="13"/>
      <c r="Y387" s="13"/>
      <c r="Z387" s="13"/>
    </row>
    <row r="388" spans="1:26" ht="15.75">
      <c r="A388" s="11"/>
      <c r="B388" s="15"/>
      <c r="C388" s="11"/>
      <c r="D388" s="11"/>
      <c r="E388" s="15"/>
      <c r="F388" s="8"/>
      <c r="G388" s="8"/>
      <c r="H388" s="8"/>
      <c r="I388" s="8"/>
      <c r="J388" s="8"/>
      <c r="K388" s="8"/>
      <c r="L388" s="8"/>
      <c r="M388" s="15"/>
      <c r="N388" s="15"/>
      <c r="O388" s="13"/>
      <c r="P388" s="13"/>
      <c r="Q388" s="13"/>
      <c r="R388" s="13"/>
      <c r="S388" s="14"/>
      <c r="T388" s="13"/>
      <c r="U388" s="13"/>
      <c r="V388" s="13"/>
      <c r="W388" s="13"/>
      <c r="X388" s="13"/>
      <c r="Y388" s="13"/>
      <c r="Z388" s="13"/>
    </row>
    <row r="389" spans="1:26" ht="15.75">
      <c r="A389" s="11"/>
      <c r="B389" s="15"/>
      <c r="C389" s="11"/>
      <c r="D389" s="11"/>
      <c r="E389" s="15"/>
      <c r="F389" s="8"/>
      <c r="G389" s="8"/>
      <c r="H389" s="8"/>
      <c r="I389" s="8"/>
      <c r="J389" s="8"/>
      <c r="K389" s="8"/>
      <c r="L389" s="8"/>
      <c r="M389" s="15"/>
      <c r="N389" s="15"/>
      <c r="O389" s="13"/>
      <c r="P389" s="13"/>
      <c r="Q389" s="13"/>
      <c r="R389" s="13"/>
      <c r="S389" s="14"/>
      <c r="T389" s="13"/>
      <c r="U389" s="13"/>
      <c r="V389" s="13"/>
      <c r="W389" s="13"/>
      <c r="X389" s="13"/>
      <c r="Y389" s="13"/>
      <c r="Z389" s="13"/>
    </row>
    <row r="390" spans="1:26" ht="15.75">
      <c r="A390" s="11"/>
      <c r="B390" s="15"/>
      <c r="C390" s="11"/>
      <c r="D390" s="11"/>
      <c r="E390" s="15"/>
      <c r="F390" s="8"/>
      <c r="G390" s="8"/>
      <c r="H390" s="8"/>
      <c r="I390" s="8"/>
      <c r="J390" s="8"/>
      <c r="K390" s="8"/>
      <c r="L390" s="8"/>
      <c r="M390" s="15"/>
      <c r="N390" s="15"/>
      <c r="O390" s="13"/>
      <c r="P390" s="13"/>
      <c r="Q390" s="13"/>
      <c r="R390" s="13"/>
      <c r="S390" s="14"/>
      <c r="T390" s="13"/>
      <c r="U390" s="13"/>
      <c r="V390" s="13"/>
      <c r="W390" s="13"/>
      <c r="X390" s="13"/>
      <c r="Y390" s="13"/>
      <c r="Z390" s="13"/>
    </row>
    <row r="391" spans="1:26" ht="15.75">
      <c r="A391" s="11"/>
      <c r="B391" s="15"/>
      <c r="C391" s="11"/>
      <c r="D391" s="11"/>
      <c r="E391" s="15"/>
      <c r="F391" s="8"/>
      <c r="G391" s="8"/>
      <c r="H391" s="8"/>
      <c r="I391" s="8"/>
      <c r="J391" s="8"/>
      <c r="K391" s="8"/>
      <c r="L391" s="8"/>
      <c r="M391" s="15"/>
      <c r="N391" s="15"/>
      <c r="O391" s="13"/>
      <c r="P391" s="13"/>
      <c r="Q391" s="13"/>
      <c r="R391" s="13"/>
      <c r="S391" s="14"/>
      <c r="T391" s="13"/>
      <c r="U391" s="13"/>
      <c r="V391" s="13"/>
      <c r="W391" s="13"/>
      <c r="X391" s="13"/>
      <c r="Y391" s="13"/>
      <c r="Z391" s="13"/>
    </row>
    <row r="392" spans="1:26" ht="15.75">
      <c r="A392" s="11"/>
      <c r="B392" s="15"/>
      <c r="C392" s="11"/>
      <c r="D392" s="11"/>
      <c r="E392" s="15"/>
      <c r="F392" s="8"/>
      <c r="G392" s="8"/>
      <c r="H392" s="8"/>
      <c r="I392" s="8"/>
      <c r="J392" s="8"/>
      <c r="K392" s="8"/>
      <c r="L392" s="8"/>
      <c r="M392" s="15"/>
      <c r="N392" s="15"/>
      <c r="O392" s="13"/>
      <c r="P392" s="13"/>
      <c r="Q392" s="13"/>
      <c r="R392" s="13"/>
      <c r="S392" s="14"/>
      <c r="T392" s="13"/>
      <c r="U392" s="13"/>
      <c r="V392" s="13"/>
      <c r="W392" s="13"/>
      <c r="X392" s="13"/>
      <c r="Y392" s="13"/>
      <c r="Z392" s="13"/>
    </row>
    <row r="393" spans="1:26" ht="15.75">
      <c r="A393" s="11"/>
      <c r="B393" s="15"/>
      <c r="C393" s="11"/>
      <c r="D393" s="11"/>
      <c r="E393" s="15"/>
      <c r="F393" s="8"/>
      <c r="G393" s="8"/>
      <c r="H393" s="8"/>
      <c r="I393" s="8"/>
      <c r="J393" s="8"/>
      <c r="K393" s="8"/>
      <c r="L393" s="8"/>
      <c r="M393" s="15"/>
      <c r="N393" s="15"/>
      <c r="O393" s="13"/>
      <c r="P393" s="13"/>
      <c r="Q393" s="13"/>
      <c r="R393" s="13"/>
      <c r="S393" s="14"/>
      <c r="T393" s="13"/>
      <c r="U393" s="13"/>
      <c r="V393" s="13"/>
      <c r="W393" s="13"/>
      <c r="X393" s="13"/>
      <c r="Y393" s="13"/>
      <c r="Z393" s="13"/>
    </row>
    <row r="394" spans="1:26" ht="15.75">
      <c r="A394" s="11"/>
      <c r="B394" s="15"/>
      <c r="C394" s="11"/>
      <c r="D394" s="11"/>
      <c r="E394" s="15"/>
      <c r="F394" s="8"/>
      <c r="G394" s="8"/>
      <c r="H394" s="8"/>
      <c r="I394" s="8"/>
      <c r="J394" s="8"/>
      <c r="K394" s="8"/>
      <c r="L394" s="8"/>
      <c r="M394" s="15"/>
      <c r="N394" s="15"/>
      <c r="O394" s="13"/>
      <c r="P394" s="13"/>
      <c r="Q394" s="13"/>
      <c r="R394" s="13"/>
      <c r="S394" s="14"/>
      <c r="T394" s="13"/>
      <c r="U394" s="13"/>
      <c r="V394" s="13"/>
      <c r="W394" s="13"/>
      <c r="X394" s="13"/>
      <c r="Y394" s="13"/>
      <c r="Z394" s="13"/>
    </row>
    <row r="395" spans="1:26" ht="15.75">
      <c r="A395" s="11"/>
      <c r="B395" s="15"/>
      <c r="C395" s="11"/>
      <c r="D395" s="11"/>
      <c r="E395" s="15"/>
      <c r="F395" s="8"/>
      <c r="G395" s="8"/>
      <c r="H395" s="8"/>
      <c r="I395" s="8"/>
      <c r="J395" s="8"/>
      <c r="K395" s="8"/>
      <c r="L395" s="8"/>
      <c r="M395" s="15"/>
      <c r="N395" s="15"/>
      <c r="O395" s="13"/>
      <c r="P395" s="13"/>
      <c r="Q395" s="13"/>
      <c r="R395" s="13"/>
      <c r="S395" s="14"/>
      <c r="T395" s="13"/>
      <c r="U395" s="13"/>
      <c r="V395" s="13"/>
      <c r="W395" s="13"/>
      <c r="X395" s="13"/>
      <c r="Y395" s="13"/>
      <c r="Z395" s="13"/>
    </row>
    <row r="396" spans="1:26" ht="15.75">
      <c r="A396" s="11"/>
      <c r="B396" s="15"/>
      <c r="C396" s="11"/>
      <c r="D396" s="11"/>
      <c r="E396" s="15"/>
      <c r="F396" s="8"/>
      <c r="G396" s="8"/>
      <c r="H396" s="8"/>
      <c r="I396" s="8"/>
      <c r="J396" s="8"/>
      <c r="K396" s="8"/>
      <c r="L396" s="8"/>
      <c r="M396" s="15"/>
      <c r="N396" s="15"/>
      <c r="O396" s="13"/>
      <c r="P396" s="13"/>
      <c r="Q396" s="13"/>
      <c r="R396" s="13"/>
      <c r="S396" s="14"/>
      <c r="T396" s="13"/>
      <c r="U396" s="13"/>
      <c r="V396" s="13"/>
      <c r="W396" s="13"/>
      <c r="X396" s="13"/>
      <c r="Y396" s="13"/>
      <c r="Z396" s="13"/>
    </row>
    <row r="397" spans="1:26" ht="15.75">
      <c r="A397" s="11"/>
      <c r="B397" s="15"/>
      <c r="C397" s="11"/>
      <c r="D397" s="11"/>
      <c r="E397" s="15"/>
      <c r="F397" s="8"/>
      <c r="G397" s="8"/>
      <c r="H397" s="8"/>
      <c r="I397" s="8"/>
      <c r="J397" s="8"/>
      <c r="K397" s="8"/>
      <c r="L397" s="8"/>
      <c r="M397" s="15"/>
      <c r="N397" s="15"/>
      <c r="O397" s="13"/>
      <c r="P397" s="13"/>
      <c r="Q397" s="13"/>
      <c r="R397" s="13"/>
      <c r="S397" s="14"/>
      <c r="T397" s="13"/>
      <c r="U397" s="13"/>
      <c r="V397" s="13"/>
      <c r="W397" s="13"/>
      <c r="X397" s="13"/>
      <c r="Y397" s="13"/>
      <c r="Z397" s="13"/>
    </row>
    <row r="398" spans="1:26" ht="15.75">
      <c r="A398" s="11"/>
      <c r="B398" s="15"/>
      <c r="C398" s="11"/>
      <c r="D398" s="11"/>
      <c r="E398" s="15"/>
      <c r="F398" s="8"/>
      <c r="G398" s="8"/>
      <c r="H398" s="8"/>
      <c r="I398" s="8"/>
      <c r="J398" s="8"/>
      <c r="K398" s="8"/>
      <c r="L398" s="8"/>
      <c r="M398" s="15"/>
      <c r="N398" s="15"/>
      <c r="O398" s="13"/>
      <c r="P398" s="13"/>
      <c r="Q398" s="13"/>
      <c r="R398" s="13"/>
      <c r="S398" s="14"/>
      <c r="T398" s="13"/>
      <c r="U398" s="13"/>
      <c r="V398" s="13"/>
      <c r="W398" s="13"/>
      <c r="X398" s="13"/>
      <c r="Y398" s="13"/>
      <c r="Z398" s="13"/>
    </row>
    <row r="399" spans="1:26" ht="15.75">
      <c r="A399" s="11"/>
      <c r="B399" s="15"/>
      <c r="C399" s="11"/>
      <c r="D399" s="11"/>
      <c r="E399" s="15"/>
      <c r="F399" s="8"/>
      <c r="G399" s="8"/>
      <c r="H399" s="8"/>
      <c r="I399" s="8"/>
      <c r="J399" s="8"/>
      <c r="K399" s="8"/>
      <c r="L399" s="8"/>
      <c r="M399" s="15"/>
      <c r="N399" s="15"/>
      <c r="O399" s="13"/>
      <c r="P399" s="13"/>
      <c r="Q399" s="13"/>
      <c r="R399" s="13"/>
      <c r="S399" s="14"/>
      <c r="T399" s="13"/>
      <c r="U399" s="13"/>
      <c r="V399" s="13"/>
      <c r="W399" s="13"/>
      <c r="X399" s="13"/>
      <c r="Y399" s="13"/>
      <c r="Z399" s="13"/>
    </row>
    <row r="400" spans="1:26" ht="15.75">
      <c r="A400" s="11"/>
      <c r="B400" s="15"/>
      <c r="C400" s="11"/>
      <c r="D400" s="11"/>
      <c r="E400" s="15"/>
      <c r="F400" s="8"/>
      <c r="G400" s="8"/>
      <c r="H400" s="8"/>
      <c r="I400" s="8"/>
      <c r="J400" s="8"/>
      <c r="K400" s="8"/>
      <c r="L400" s="8"/>
      <c r="M400" s="15"/>
      <c r="N400" s="15"/>
      <c r="O400" s="13"/>
      <c r="P400" s="13"/>
      <c r="Q400" s="13"/>
      <c r="R400" s="13"/>
      <c r="S400" s="14"/>
      <c r="T400" s="13"/>
      <c r="U400" s="13"/>
      <c r="V400" s="13"/>
      <c r="W400" s="13"/>
      <c r="X400" s="13"/>
      <c r="Y400" s="13"/>
      <c r="Z400" s="13"/>
    </row>
    <row r="401" spans="1:26" ht="15.75">
      <c r="A401" s="11"/>
      <c r="B401" s="15"/>
      <c r="C401" s="11"/>
      <c r="D401" s="11"/>
      <c r="E401" s="15"/>
      <c r="F401" s="8"/>
      <c r="G401" s="8"/>
      <c r="H401" s="8"/>
      <c r="I401" s="8"/>
      <c r="J401" s="8"/>
      <c r="K401" s="8"/>
      <c r="L401" s="8"/>
      <c r="M401" s="15"/>
      <c r="N401" s="15"/>
      <c r="O401" s="13"/>
      <c r="P401" s="13"/>
      <c r="Q401" s="13"/>
      <c r="R401" s="13"/>
      <c r="S401" s="14"/>
      <c r="T401" s="13"/>
      <c r="U401" s="13"/>
      <c r="V401" s="13"/>
      <c r="W401" s="13"/>
      <c r="X401" s="13"/>
      <c r="Y401" s="13"/>
      <c r="Z401" s="13"/>
    </row>
    <row r="402" spans="1:26" ht="15.75">
      <c r="A402" s="11"/>
      <c r="B402" s="15"/>
      <c r="C402" s="11"/>
      <c r="D402" s="11"/>
      <c r="E402" s="15"/>
      <c r="F402" s="8"/>
      <c r="G402" s="8"/>
      <c r="H402" s="8"/>
      <c r="I402" s="8"/>
      <c r="J402" s="8"/>
      <c r="K402" s="8"/>
      <c r="L402" s="8"/>
      <c r="M402" s="15"/>
      <c r="N402" s="15"/>
      <c r="O402" s="13"/>
      <c r="P402" s="13"/>
      <c r="Q402" s="13"/>
      <c r="R402" s="13"/>
      <c r="S402" s="14"/>
      <c r="T402" s="13"/>
      <c r="U402" s="13"/>
      <c r="V402" s="13"/>
      <c r="W402" s="13"/>
      <c r="X402" s="13"/>
      <c r="Y402" s="13"/>
      <c r="Z402" s="13"/>
    </row>
    <row r="403" spans="1:26" ht="15.75">
      <c r="A403" s="11"/>
      <c r="B403" s="15"/>
      <c r="C403" s="11"/>
      <c r="D403" s="11"/>
      <c r="E403" s="15"/>
      <c r="F403" s="8"/>
      <c r="G403" s="8"/>
      <c r="H403" s="8"/>
      <c r="I403" s="8"/>
      <c r="J403" s="8"/>
      <c r="K403" s="8"/>
      <c r="L403" s="8"/>
      <c r="M403" s="15"/>
      <c r="N403" s="15"/>
      <c r="O403" s="13"/>
      <c r="P403" s="13"/>
      <c r="Q403" s="13"/>
      <c r="R403" s="13"/>
      <c r="S403" s="14"/>
      <c r="T403" s="13"/>
      <c r="U403" s="13"/>
      <c r="V403" s="13"/>
      <c r="W403" s="13"/>
      <c r="X403" s="13"/>
      <c r="Y403" s="13"/>
      <c r="Z403" s="13"/>
    </row>
    <row r="404" spans="1:26" ht="15.75">
      <c r="A404" s="11"/>
      <c r="B404" s="15"/>
      <c r="C404" s="11"/>
      <c r="D404" s="11"/>
      <c r="E404" s="15"/>
      <c r="F404" s="8"/>
      <c r="G404" s="8"/>
      <c r="H404" s="8"/>
      <c r="I404" s="8"/>
      <c r="J404" s="8"/>
      <c r="K404" s="8"/>
      <c r="L404" s="8"/>
      <c r="M404" s="15"/>
      <c r="N404" s="15"/>
      <c r="O404" s="13"/>
      <c r="P404" s="13"/>
      <c r="Q404" s="13"/>
      <c r="R404" s="13"/>
      <c r="S404" s="14"/>
      <c r="T404" s="13"/>
      <c r="U404" s="13"/>
      <c r="V404" s="13"/>
      <c r="W404" s="13"/>
      <c r="X404" s="13"/>
      <c r="Y404" s="13"/>
      <c r="Z404" s="13"/>
    </row>
    <row r="405" spans="1:26" ht="15.75">
      <c r="A405" s="11"/>
      <c r="B405" s="15"/>
      <c r="C405" s="11"/>
      <c r="D405" s="11"/>
      <c r="E405" s="15"/>
      <c r="F405" s="8"/>
      <c r="G405" s="8"/>
      <c r="H405" s="8"/>
      <c r="I405" s="8"/>
      <c r="J405" s="8"/>
      <c r="K405" s="8"/>
      <c r="L405" s="8"/>
      <c r="M405" s="15"/>
      <c r="N405" s="15"/>
      <c r="O405" s="13"/>
      <c r="P405" s="13"/>
      <c r="Q405" s="13"/>
      <c r="R405" s="13"/>
      <c r="S405" s="14"/>
      <c r="T405" s="13"/>
      <c r="U405" s="13"/>
      <c r="V405" s="13"/>
      <c r="W405" s="13"/>
      <c r="X405" s="13"/>
      <c r="Y405" s="13"/>
      <c r="Z405" s="13"/>
    </row>
    <row r="406" spans="1:26" ht="15.75">
      <c r="A406" s="11"/>
      <c r="B406" s="15"/>
      <c r="C406" s="11"/>
      <c r="D406" s="11"/>
      <c r="E406" s="15"/>
      <c r="F406" s="8"/>
      <c r="G406" s="8"/>
      <c r="H406" s="8"/>
      <c r="I406" s="8"/>
      <c r="J406" s="8"/>
      <c r="K406" s="8"/>
      <c r="L406" s="8"/>
      <c r="M406" s="15"/>
      <c r="N406" s="15"/>
      <c r="O406" s="13"/>
      <c r="P406" s="13"/>
      <c r="Q406" s="13"/>
      <c r="R406" s="13"/>
      <c r="S406" s="14"/>
      <c r="T406" s="13"/>
      <c r="U406" s="13"/>
      <c r="V406" s="13"/>
      <c r="W406" s="13"/>
      <c r="X406" s="13"/>
      <c r="Y406" s="13"/>
      <c r="Z406" s="13"/>
    </row>
    <row r="407" spans="1:26" ht="15.75">
      <c r="A407" s="11"/>
      <c r="B407" s="15"/>
      <c r="C407" s="11"/>
      <c r="D407" s="11"/>
      <c r="E407" s="15"/>
      <c r="F407" s="8"/>
      <c r="G407" s="8"/>
      <c r="H407" s="8"/>
      <c r="I407" s="8"/>
      <c r="J407" s="8"/>
      <c r="K407" s="8"/>
      <c r="L407" s="8"/>
      <c r="M407" s="15"/>
      <c r="N407" s="15"/>
      <c r="O407" s="13"/>
      <c r="P407" s="13"/>
      <c r="Q407" s="13"/>
      <c r="R407" s="13"/>
      <c r="S407" s="14"/>
      <c r="T407" s="13"/>
      <c r="U407" s="13"/>
      <c r="V407" s="13"/>
      <c r="W407" s="13"/>
      <c r="X407" s="13"/>
      <c r="Y407" s="13"/>
      <c r="Z407" s="13"/>
    </row>
    <row r="408" spans="1:26" ht="15.75">
      <c r="A408" s="11"/>
      <c r="B408" s="15"/>
      <c r="C408" s="11"/>
      <c r="D408" s="11"/>
      <c r="E408" s="15"/>
      <c r="F408" s="8"/>
      <c r="G408" s="8"/>
      <c r="H408" s="8"/>
      <c r="I408" s="8"/>
      <c r="J408" s="8"/>
      <c r="K408" s="8"/>
      <c r="L408" s="8"/>
      <c r="M408" s="15"/>
      <c r="N408" s="15"/>
      <c r="O408" s="13"/>
      <c r="P408" s="13"/>
      <c r="Q408" s="13"/>
      <c r="R408" s="13"/>
      <c r="S408" s="14"/>
      <c r="T408" s="13"/>
      <c r="U408" s="13"/>
      <c r="V408" s="13"/>
      <c r="W408" s="13"/>
      <c r="X408" s="13"/>
      <c r="Y408" s="13"/>
      <c r="Z408" s="13"/>
    </row>
    <row r="409" spans="1:26" ht="15.75">
      <c r="A409" s="11"/>
      <c r="B409" s="15"/>
      <c r="C409" s="11"/>
      <c r="D409" s="11"/>
      <c r="E409" s="15"/>
      <c r="F409" s="8"/>
      <c r="G409" s="8"/>
      <c r="H409" s="8"/>
      <c r="I409" s="8"/>
      <c r="J409" s="8"/>
      <c r="K409" s="8"/>
      <c r="L409" s="8"/>
      <c r="M409" s="15"/>
      <c r="N409" s="15"/>
      <c r="O409" s="13"/>
      <c r="P409" s="13"/>
      <c r="Q409" s="13"/>
      <c r="R409" s="13"/>
      <c r="S409" s="14"/>
      <c r="T409" s="13"/>
      <c r="U409" s="13"/>
      <c r="V409" s="13"/>
      <c r="W409" s="13"/>
      <c r="X409" s="13"/>
      <c r="Y409" s="13"/>
      <c r="Z409" s="13"/>
    </row>
    <row r="410" spans="1:26" ht="15.75">
      <c r="A410" s="11"/>
      <c r="B410" s="15"/>
      <c r="C410" s="11"/>
      <c r="D410" s="11"/>
      <c r="E410" s="15"/>
      <c r="F410" s="8"/>
      <c r="G410" s="8"/>
      <c r="H410" s="8"/>
      <c r="I410" s="8"/>
      <c r="J410" s="8"/>
      <c r="K410" s="8"/>
      <c r="L410" s="8"/>
      <c r="M410" s="15"/>
      <c r="N410" s="15"/>
      <c r="O410" s="13"/>
      <c r="P410" s="13"/>
      <c r="Q410" s="13"/>
      <c r="R410" s="13"/>
      <c r="S410" s="14"/>
      <c r="T410" s="13"/>
      <c r="U410" s="13"/>
      <c r="V410" s="13"/>
      <c r="W410" s="13"/>
      <c r="X410" s="13"/>
      <c r="Y410" s="13"/>
      <c r="Z410" s="13"/>
    </row>
    <row r="411" spans="1:26" ht="15.75">
      <c r="A411" s="11"/>
      <c r="B411" s="15"/>
      <c r="C411" s="11"/>
      <c r="D411" s="11"/>
      <c r="E411" s="15"/>
      <c r="F411" s="8"/>
      <c r="G411" s="8"/>
      <c r="H411" s="8"/>
      <c r="I411" s="8"/>
      <c r="J411" s="8"/>
      <c r="K411" s="8"/>
      <c r="L411" s="8"/>
      <c r="M411" s="15"/>
      <c r="N411" s="15"/>
      <c r="O411" s="13"/>
      <c r="P411" s="13"/>
      <c r="Q411" s="13"/>
      <c r="R411" s="13"/>
      <c r="S411" s="14"/>
      <c r="T411" s="13"/>
      <c r="U411" s="13"/>
      <c r="V411" s="13"/>
      <c r="W411" s="13"/>
      <c r="X411" s="13"/>
      <c r="Y411" s="13"/>
      <c r="Z411" s="13"/>
    </row>
    <row r="412" spans="1:26" ht="15.75">
      <c r="A412" s="11"/>
      <c r="B412" s="15"/>
      <c r="C412" s="11"/>
      <c r="D412" s="11"/>
      <c r="E412" s="15"/>
      <c r="F412" s="8"/>
      <c r="G412" s="8"/>
      <c r="H412" s="8"/>
      <c r="I412" s="8"/>
      <c r="J412" s="8"/>
      <c r="K412" s="8"/>
      <c r="L412" s="8"/>
      <c r="M412" s="15"/>
      <c r="N412" s="15"/>
      <c r="O412" s="13"/>
      <c r="P412" s="13"/>
      <c r="Q412" s="13"/>
      <c r="R412" s="13"/>
      <c r="S412" s="14"/>
      <c r="T412" s="13"/>
      <c r="U412" s="13"/>
      <c r="V412" s="13"/>
      <c r="W412" s="13"/>
      <c r="X412" s="13"/>
      <c r="Y412" s="13"/>
      <c r="Z412" s="13"/>
    </row>
    <row r="413" spans="1:26" ht="15.75">
      <c r="A413" s="11"/>
      <c r="B413" s="15"/>
      <c r="C413" s="11"/>
      <c r="D413" s="11"/>
      <c r="E413" s="15"/>
      <c r="F413" s="8"/>
      <c r="G413" s="8"/>
      <c r="H413" s="8"/>
      <c r="I413" s="8"/>
      <c r="J413" s="8"/>
      <c r="K413" s="8"/>
      <c r="L413" s="8"/>
      <c r="M413" s="15"/>
      <c r="N413" s="15"/>
      <c r="O413" s="13"/>
      <c r="P413" s="13"/>
      <c r="Q413" s="13"/>
      <c r="R413" s="13"/>
      <c r="S413" s="14"/>
      <c r="T413" s="13"/>
      <c r="U413" s="13"/>
      <c r="V413" s="13"/>
      <c r="W413" s="13"/>
      <c r="X413" s="13"/>
      <c r="Y413" s="13"/>
      <c r="Z413" s="13"/>
    </row>
    <row r="414" spans="1:26" ht="15.75">
      <c r="A414" s="11"/>
      <c r="B414" s="15"/>
      <c r="C414" s="11"/>
      <c r="D414" s="11"/>
      <c r="E414" s="15"/>
      <c r="F414" s="8"/>
      <c r="G414" s="8"/>
      <c r="H414" s="8"/>
      <c r="I414" s="8"/>
      <c r="J414" s="8"/>
      <c r="K414" s="8"/>
      <c r="L414" s="8"/>
      <c r="M414" s="15"/>
      <c r="N414" s="15"/>
      <c r="O414" s="13"/>
      <c r="P414" s="13"/>
      <c r="Q414" s="13"/>
      <c r="R414" s="13"/>
      <c r="S414" s="14"/>
      <c r="T414" s="13"/>
      <c r="U414" s="13"/>
      <c r="V414" s="13"/>
      <c r="W414" s="13"/>
      <c r="X414" s="13"/>
      <c r="Y414" s="13"/>
      <c r="Z414" s="13"/>
    </row>
    <row r="415" spans="1:26" ht="15.75">
      <c r="A415" s="11"/>
      <c r="B415" s="15"/>
      <c r="C415" s="11"/>
      <c r="D415" s="11"/>
      <c r="E415" s="15"/>
      <c r="F415" s="8"/>
      <c r="G415" s="8"/>
      <c r="H415" s="8"/>
      <c r="I415" s="8"/>
      <c r="J415" s="8"/>
      <c r="K415" s="8"/>
      <c r="L415" s="8"/>
      <c r="M415" s="15"/>
      <c r="N415" s="15"/>
      <c r="O415" s="13"/>
      <c r="P415" s="13"/>
      <c r="Q415" s="13"/>
      <c r="R415" s="13"/>
      <c r="S415" s="14"/>
      <c r="T415" s="13"/>
      <c r="U415" s="13"/>
      <c r="V415" s="13"/>
      <c r="W415" s="13"/>
      <c r="X415" s="13"/>
      <c r="Y415" s="13"/>
      <c r="Z415" s="13"/>
    </row>
    <row r="416" spans="1:26" ht="15.75">
      <c r="A416" s="11"/>
      <c r="B416" s="15"/>
      <c r="C416" s="11"/>
      <c r="D416" s="11"/>
      <c r="E416" s="15"/>
      <c r="F416" s="8"/>
      <c r="G416" s="8"/>
      <c r="H416" s="8"/>
      <c r="I416" s="8"/>
      <c r="J416" s="8"/>
      <c r="K416" s="8"/>
      <c r="L416" s="8"/>
      <c r="M416" s="15"/>
      <c r="N416" s="15"/>
      <c r="O416" s="13"/>
      <c r="P416" s="13"/>
      <c r="Q416" s="13"/>
      <c r="R416" s="13"/>
      <c r="S416" s="14"/>
      <c r="T416" s="13"/>
      <c r="U416" s="13"/>
      <c r="V416" s="13"/>
      <c r="W416" s="13"/>
      <c r="X416" s="13"/>
      <c r="Y416" s="13"/>
      <c r="Z416" s="13"/>
    </row>
    <row r="417" spans="1:26" ht="15.75">
      <c r="A417" s="11"/>
      <c r="B417" s="15"/>
      <c r="C417" s="11"/>
      <c r="D417" s="11"/>
      <c r="E417" s="15"/>
      <c r="F417" s="8"/>
      <c r="G417" s="8"/>
      <c r="H417" s="8"/>
      <c r="I417" s="8"/>
      <c r="J417" s="8"/>
      <c r="K417" s="8"/>
      <c r="L417" s="8"/>
      <c r="M417" s="15"/>
      <c r="N417" s="15"/>
      <c r="O417" s="13"/>
      <c r="P417" s="13"/>
      <c r="Q417" s="13"/>
      <c r="R417" s="13"/>
      <c r="S417" s="14"/>
      <c r="T417" s="13"/>
      <c r="U417" s="13"/>
      <c r="V417" s="13"/>
      <c r="W417" s="13"/>
      <c r="X417" s="13"/>
      <c r="Y417" s="13"/>
      <c r="Z417" s="13"/>
    </row>
    <row r="418" spans="1:26" ht="15.75">
      <c r="A418" s="11"/>
      <c r="B418" s="15"/>
      <c r="C418" s="11"/>
      <c r="D418" s="11"/>
      <c r="E418" s="15"/>
      <c r="F418" s="8"/>
      <c r="G418" s="8"/>
      <c r="H418" s="8"/>
      <c r="I418" s="8"/>
      <c r="J418" s="8"/>
      <c r="K418" s="8"/>
      <c r="L418" s="8"/>
      <c r="M418" s="15"/>
      <c r="N418" s="15"/>
      <c r="O418" s="13"/>
      <c r="P418" s="13"/>
      <c r="Q418" s="13"/>
      <c r="R418" s="13"/>
      <c r="S418" s="14"/>
      <c r="T418" s="13"/>
      <c r="U418" s="13"/>
      <c r="V418" s="13"/>
      <c r="W418" s="13"/>
      <c r="X418" s="13"/>
      <c r="Y418" s="13"/>
      <c r="Z418" s="13"/>
    </row>
    <row r="419" spans="1:26" ht="15.75">
      <c r="A419" s="11"/>
      <c r="B419" s="15"/>
      <c r="C419" s="11"/>
      <c r="D419" s="11"/>
      <c r="E419" s="15"/>
      <c r="F419" s="8"/>
      <c r="G419" s="8"/>
      <c r="H419" s="8"/>
      <c r="I419" s="8"/>
      <c r="J419" s="8"/>
      <c r="K419" s="8"/>
      <c r="L419" s="8"/>
      <c r="M419" s="15"/>
      <c r="N419" s="15"/>
      <c r="O419" s="13"/>
      <c r="P419" s="13"/>
      <c r="Q419" s="13"/>
      <c r="R419" s="13"/>
      <c r="S419" s="14"/>
      <c r="T419" s="13"/>
      <c r="U419" s="13"/>
      <c r="V419" s="13"/>
      <c r="W419" s="13"/>
      <c r="X419" s="13"/>
      <c r="Y419" s="13"/>
      <c r="Z419" s="13"/>
    </row>
    <row r="420" spans="1:26" ht="15.75">
      <c r="A420" s="11"/>
      <c r="B420" s="15"/>
      <c r="C420" s="11"/>
      <c r="D420" s="11"/>
      <c r="E420" s="15"/>
      <c r="F420" s="8"/>
      <c r="G420" s="8"/>
      <c r="H420" s="8"/>
      <c r="I420" s="8"/>
      <c r="J420" s="8"/>
      <c r="K420" s="8"/>
      <c r="L420" s="8"/>
      <c r="M420" s="15"/>
      <c r="N420" s="15"/>
      <c r="O420" s="13"/>
      <c r="P420" s="13"/>
      <c r="Q420" s="13"/>
      <c r="R420" s="13"/>
      <c r="S420" s="14"/>
      <c r="T420" s="13"/>
      <c r="U420" s="13"/>
      <c r="V420" s="13"/>
      <c r="W420" s="13"/>
      <c r="X420" s="13"/>
      <c r="Y420" s="13"/>
      <c r="Z420" s="13"/>
    </row>
    <row r="421" spans="1:26" ht="15.75">
      <c r="A421" s="11"/>
      <c r="B421" s="15"/>
      <c r="C421" s="11"/>
      <c r="D421" s="11"/>
      <c r="E421" s="15"/>
      <c r="F421" s="8"/>
      <c r="G421" s="8"/>
      <c r="H421" s="8"/>
      <c r="I421" s="8"/>
      <c r="J421" s="8"/>
      <c r="K421" s="8"/>
      <c r="L421" s="8"/>
      <c r="M421" s="15"/>
      <c r="N421" s="15"/>
      <c r="O421" s="13"/>
      <c r="P421" s="13"/>
      <c r="Q421" s="13"/>
      <c r="R421" s="13"/>
      <c r="S421" s="14"/>
      <c r="T421" s="13"/>
      <c r="U421" s="13"/>
      <c r="V421" s="13"/>
      <c r="W421" s="13"/>
      <c r="X421" s="13"/>
      <c r="Y421" s="13"/>
      <c r="Z421" s="13"/>
    </row>
    <row r="422" spans="1:26" ht="15.75">
      <c r="A422" s="11"/>
      <c r="B422" s="15"/>
      <c r="C422" s="11"/>
      <c r="D422" s="11"/>
      <c r="E422" s="15"/>
      <c r="F422" s="8"/>
      <c r="G422" s="8"/>
      <c r="H422" s="8"/>
      <c r="I422" s="8"/>
      <c r="J422" s="8"/>
      <c r="K422" s="8"/>
      <c r="L422" s="8"/>
      <c r="M422" s="15"/>
      <c r="N422" s="15"/>
      <c r="O422" s="13"/>
      <c r="P422" s="13"/>
      <c r="Q422" s="13"/>
      <c r="R422" s="13"/>
      <c r="S422" s="14"/>
      <c r="T422" s="13"/>
      <c r="U422" s="13"/>
      <c r="V422" s="13"/>
      <c r="W422" s="13"/>
      <c r="X422" s="13"/>
      <c r="Y422" s="13"/>
      <c r="Z422" s="13"/>
    </row>
    <row r="423" spans="1:26" ht="15.75">
      <c r="A423" s="11"/>
      <c r="B423" s="15"/>
      <c r="C423" s="11"/>
      <c r="D423" s="11"/>
      <c r="E423" s="15"/>
      <c r="F423" s="8"/>
      <c r="G423" s="8"/>
      <c r="H423" s="8"/>
      <c r="I423" s="8"/>
      <c r="J423" s="8"/>
      <c r="K423" s="8"/>
      <c r="L423" s="8"/>
      <c r="M423" s="15"/>
      <c r="N423" s="15"/>
      <c r="O423" s="13"/>
      <c r="P423" s="13"/>
      <c r="Q423" s="13"/>
      <c r="R423" s="13"/>
      <c r="S423" s="14"/>
      <c r="T423" s="13"/>
      <c r="U423" s="13"/>
      <c r="V423" s="13"/>
      <c r="W423" s="13"/>
      <c r="X423" s="13"/>
      <c r="Y423" s="13"/>
      <c r="Z423" s="13"/>
    </row>
    <row r="424" spans="1:26" ht="15.75">
      <c r="A424" s="11"/>
      <c r="B424" s="15"/>
      <c r="C424" s="11"/>
      <c r="D424" s="11"/>
      <c r="E424" s="15"/>
      <c r="F424" s="8"/>
      <c r="G424" s="8"/>
      <c r="H424" s="8"/>
      <c r="I424" s="8"/>
      <c r="J424" s="8"/>
      <c r="K424" s="8"/>
      <c r="L424" s="8"/>
      <c r="M424" s="15"/>
      <c r="N424" s="15"/>
      <c r="O424" s="13"/>
      <c r="P424" s="13"/>
      <c r="Q424" s="13"/>
      <c r="R424" s="13"/>
      <c r="S424" s="14"/>
      <c r="T424" s="13"/>
      <c r="U424" s="13"/>
      <c r="V424" s="13"/>
      <c r="W424" s="13"/>
      <c r="X424" s="13"/>
      <c r="Y424" s="13"/>
      <c r="Z424" s="13"/>
    </row>
    <row r="425" spans="1:26" ht="15.75">
      <c r="A425" s="11"/>
      <c r="B425" s="15"/>
      <c r="C425" s="11"/>
      <c r="D425" s="11"/>
      <c r="E425" s="15"/>
      <c r="F425" s="8"/>
      <c r="G425" s="8"/>
      <c r="H425" s="8"/>
      <c r="I425" s="8"/>
      <c r="J425" s="8"/>
      <c r="K425" s="8"/>
      <c r="L425" s="8"/>
      <c r="M425" s="15"/>
      <c r="N425" s="15"/>
      <c r="O425" s="13"/>
      <c r="P425" s="13"/>
      <c r="Q425" s="13"/>
      <c r="R425" s="13"/>
      <c r="S425" s="14"/>
      <c r="T425" s="13"/>
      <c r="U425" s="13"/>
      <c r="V425" s="13"/>
      <c r="W425" s="13"/>
      <c r="X425" s="13"/>
      <c r="Y425" s="13"/>
      <c r="Z425" s="13"/>
    </row>
    <row r="426" spans="1:26" ht="15.75">
      <c r="A426" s="11"/>
      <c r="B426" s="15"/>
      <c r="C426" s="11"/>
      <c r="D426" s="11"/>
      <c r="E426" s="15"/>
      <c r="F426" s="8"/>
      <c r="G426" s="8"/>
      <c r="H426" s="8"/>
      <c r="I426" s="8"/>
      <c r="J426" s="8"/>
      <c r="K426" s="8"/>
      <c r="L426" s="8"/>
      <c r="M426" s="15"/>
      <c r="N426" s="15"/>
      <c r="O426" s="13"/>
      <c r="P426" s="13"/>
      <c r="Q426" s="13"/>
      <c r="R426" s="13"/>
      <c r="S426" s="14"/>
      <c r="T426" s="13"/>
      <c r="U426" s="13"/>
      <c r="V426" s="13"/>
      <c r="W426" s="13"/>
      <c r="X426" s="13"/>
      <c r="Y426" s="13"/>
      <c r="Z426" s="13"/>
    </row>
    <row r="427" spans="1:26" ht="15.75">
      <c r="A427" s="11"/>
      <c r="B427" s="15"/>
      <c r="C427" s="11"/>
      <c r="D427" s="11"/>
      <c r="E427" s="15"/>
      <c r="F427" s="8"/>
      <c r="G427" s="8"/>
      <c r="H427" s="8"/>
      <c r="I427" s="8"/>
      <c r="J427" s="8"/>
      <c r="K427" s="8"/>
      <c r="L427" s="8"/>
      <c r="M427" s="15"/>
      <c r="N427" s="15"/>
      <c r="O427" s="13"/>
      <c r="P427" s="13"/>
      <c r="Q427" s="13"/>
      <c r="R427" s="13"/>
      <c r="S427" s="14"/>
      <c r="T427" s="13"/>
      <c r="U427" s="13"/>
      <c r="V427" s="13"/>
      <c r="W427" s="13"/>
      <c r="X427" s="13"/>
      <c r="Y427" s="13"/>
      <c r="Z427" s="13"/>
    </row>
    <row r="428" spans="1:26" ht="15.75">
      <c r="A428" s="11"/>
      <c r="B428" s="15"/>
      <c r="C428" s="11"/>
      <c r="D428" s="11"/>
      <c r="E428" s="15"/>
      <c r="F428" s="8"/>
      <c r="G428" s="8"/>
      <c r="H428" s="8"/>
      <c r="I428" s="8"/>
      <c r="J428" s="8"/>
      <c r="K428" s="8"/>
      <c r="L428" s="8"/>
      <c r="M428" s="15"/>
      <c r="N428" s="15"/>
      <c r="O428" s="13"/>
      <c r="P428" s="13"/>
      <c r="Q428" s="13"/>
      <c r="R428" s="13"/>
      <c r="S428" s="14"/>
      <c r="T428" s="13"/>
      <c r="U428" s="13"/>
      <c r="V428" s="13"/>
      <c r="W428" s="13"/>
      <c r="X428" s="13"/>
      <c r="Y428" s="13"/>
      <c r="Z428" s="13"/>
    </row>
    <row r="429" spans="1:26" ht="15.75">
      <c r="A429" s="11"/>
      <c r="B429" s="15"/>
      <c r="C429" s="11"/>
      <c r="D429" s="11"/>
      <c r="E429" s="15"/>
      <c r="F429" s="8"/>
      <c r="G429" s="8"/>
      <c r="H429" s="8"/>
      <c r="I429" s="8"/>
      <c r="J429" s="8"/>
      <c r="K429" s="8"/>
      <c r="L429" s="8"/>
      <c r="M429" s="15"/>
      <c r="N429" s="15"/>
      <c r="O429" s="13"/>
      <c r="P429" s="13"/>
      <c r="Q429" s="13"/>
      <c r="R429" s="13"/>
      <c r="S429" s="14"/>
      <c r="T429" s="13"/>
      <c r="U429" s="13"/>
      <c r="V429" s="13"/>
      <c r="W429" s="13"/>
      <c r="X429" s="13"/>
      <c r="Y429" s="13"/>
      <c r="Z429" s="13"/>
    </row>
    <row r="430" spans="1:26" ht="15.75">
      <c r="A430" s="11"/>
      <c r="B430" s="15"/>
      <c r="C430" s="11"/>
      <c r="D430" s="11"/>
      <c r="E430" s="15"/>
      <c r="F430" s="8"/>
      <c r="G430" s="8"/>
      <c r="H430" s="8"/>
      <c r="I430" s="8"/>
      <c r="J430" s="8"/>
      <c r="K430" s="8"/>
      <c r="L430" s="8"/>
      <c r="M430" s="15"/>
      <c r="N430" s="15"/>
      <c r="O430" s="13"/>
      <c r="P430" s="13"/>
      <c r="Q430" s="13"/>
      <c r="R430" s="13"/>
      <c r="S430" s="14"/>
      <c r="T430" s="13"/>
      <c r="U430" s="13"/>
      <c r="V430" s="13"/>
      <c r="W430" s="13"/>
      <c r="X430" s="13"/>
      <c r="Y430" s="13"/>
      <c r="Z430" s="13"/>
    </row>
    <row r="431" spans="1:26" ht="15.75">
      <c r="A431" s="11"/>
      <c r="B431" s="15"/>
      <c r="C431" s="11"/>
      <c r="D431" s="11"/>
      <c r="E431" s="15"/>
      <c r="F431" s="8"/>
      <c r="G431" s="8"/>
      <c r="H431" s="8"/>
      <c r="I431" s="8"/>
      <c r="J431" s="8"/>
      <c r="K431" s="8"/>
      <c r="L431" s="8"/>
      <c r="M431" s="15"/>
      <c r="N431" s="15"/>
      <c r="O431" s="13"/>
      <c r="P431" s="13"/>
      <c r="Q431" s="13"/>
      <c r="R431" s="13"/>
      <c r="S431" s="14"/>
      <c r="T431" s="13"/>
      <c r="U431" s="13"/>
      <c r="V431" s="13"/>
      <c r="W431" s="13"/>
      <c r="X431" s="13"/>
      <c r="Y431" s="13"/>
      <c r="Z431" s="13"/>
    </row>
    <row r="432" spans="1:26" ht="15.75">
      <c r="A432" s="11"/>
      <c r="B432" s="15"/>
      <c r="C432" s="11"/>
      <c r="D432" s="11"/>
      <c r="E432" s="15"/>
      <c r="F432" s="8"/>
      <c r="G432" s="8"/>
      <c r="H432" s="8"/>
      <c r="I432" s="8"/>
      <c r="J432" s="8"/>
      <c r="K432" s="8"/>
      <c r="L432" s="8"/>
      <c r="M432" s="15"/>
      <c r="N432" s="15"/>
      <c r="O432" s="13"/>
      <c r="P432" s="13"/>
      <c r="Q432" s="13"/>
      <c r="R432" s="13"/>
      <c r="S432" s="14"/>
      <c r="T432" s="13"/>
      <c r="U432" s="13"/>
      <c r="V432" s="13"/>
      <c r="W432" s="13"/>
      <c r="X432" s="13"/>
      <c r="Y432" s="13"/>
      <c r="Z432" s="13"/>
    </row>
    <row r="433" spans="1:26" ht="15.75">
      <c r="A433" s="11"/>
      <c r="B433" s="15"/>
      <c r="C433" s="11"/>
      <c r="D433" s="11"/>
      <c r="E433" s="15"/>
      <c r="F433" s="8"/>
      <c r="G433" s="8"/>
      <c r="H433" s="8"/>
      <c r="I433" s="8"/>
      <c r="J433" s="8"/>
      <c r="K433" s="8"/>
      <c r="L433" s="8"/>
      <c r="M433" s="15"/>
      <c r="N433" s="15"/>
      <c r="O433" s="13"/>
      <c r="P433" s="13"/>
      <c r="Q433" s="13"/>
      <c r="R433" s="13"/>
      <c r="S433" s="14"/>
      <c r="T433" s="13"/>
      <c r="U433" s="13"/>
      <c r="V433" s="13"/>
      <c r="W433" s="13"/>
      <c r="X433" s="13"/>
      <c r="Y433" s="13"/>
      <c r="Z433" s="13"/>
    </row>
    <row r="434" spans="1:26" ht="15.75">
      <c r="A434" s="11"/>
      <c r="B434" s="15"/>
      <c r="C434" s="11"/>
      <c r="D434" s="11"/>
      <c r="E434" s="15"/>
      <c r="F434" s="8"/>
      <c r="G434" s="8"/>
      <c r="H434" s="8"/>
      <c r="I434" s="8"/>
      <c r="J434" s="8"/>
      <c r="K434" s="8"/>
      <c r="L434" s="8"/>
      <c r="M434" s="15"/>
      <c r="N434" s="15"/>
      <c r="O434" s="13"/>
      <c r="P434" s="13"/>
      <c r="Q434" s="13"/>
      <c r="R434" s="13"/>
      <c r="S434" s="14"/>
      <c r="T434" s="13"/>
      <c r="U434" s="13"/>
      <c r="V434" s="13"/>
      <c r="W434" s="13"/>
      <c r="X434" s="13"/>
      <c r="Y434" s="13"/>
      <c r="Z434" s="13"/>
    </row>
    <row r="435" spans="1:26" ht="15.75">
      <c r="A435" s="11"/>
      <c r="B435" s="15"/>
      <c r="C435" s="11"/>
      <c r="D435" s="11"/>
      <c r="E435" s="15"/>
      <c r="F435" s="8"/>
      <c r="G435" s="8"/>
      <c r="H435" s="8"/>
      <c r="I435" s="8"/>
      <c r="J435" s="8"/>
      <c r="K435" s="8"/>
      <c r="L435" s="8"/>
      <c r="M435" s="15"/>
      <c r="N435" s="15"/>
      <c r="O435" s="13"/>
      <c r="P435" s="13"/>
      <c r="Q435" s="13"/>
      <c r="R435" s="13"/>
      <c r="S435" s="14"/>
      <c r="T435" s="13"/>
      <c r="U435" s="13"/>
      <c r="V435" s="13"/>
      <c r="W435" s="13"/>
      <c r="X435" s="13"/>
      <c r="Y435" s="13"/>
      <c r="Z435" s="13"/>
    </row>
    <row r="436" spans="1:26" ht="15.75">
      <c r="A436" s="11"/>
      <c r="B436" s="15"/>
      <c r="C436" s="11"/>
      <c r="D436" s="11"/>
      <c r="E436" s="15"/>
      <c r="F436" s="8"/>
      <c r="G436" s="8"/>
      <c r="H436" s="8"/>
      <c r="I436" s="8"/>
      <c r="J436" s="8"/>
      <c r="K436" s="8"/>
      <c r="L436" s="8"/>
      <c r="M436" s="15"/>
      <c r="N436" s="15"/>
      <c r="O436" s="13"/>
      <c r="P436" s="13"/>
      <c r="Q436" s="13"/>
      <c r="R436" s="13"/>
      <c r="S436" s="14"/>
      <c r="T436" s="13"/>
      <c r="U436" s="13"/>
      <c r="V436" s="13"/>
      <c r="W436" s="13"/>
      <c r="X436" s="13"/>
      <c r="Y436" s="13"/>
      <c r="Z436" s="13"/>
    </row>
    <row r="437" spans="1:26" ht="15.75">
      <c r="A437" s="11"/>
      <c r="B437" s="15"/>
      <c r="C437" s="11"/>
      <c r="D437" s="11"/>
      <c r="E437" s="15"/>
      <c r="F437" s="8"/>
      <c r="G437" s="8"/>
      <c r="H437" s="8"/>
      <c r="I437" s="8"/>
      <c r="J437" s="8"/>
      <c r="K437" s="8"/>
      <c r="L437" s="8"/>
      <c r="M437" s="15"/>
      <c r="N437" s="15"/>
      <c r="O437" s="13"/>
      <c r="P437" s="13"/>
      <c r="Q437" s="13"/>
      <c r="R437" s="13"/>
      <c r="S437" s="14"/>
      <c r="T437" s="13"/>
      <c r="U437" s="13"/>
      <c r="V437" s="13"/>
      <c r="W437" s="13"/>
      <c r="X437" s="13"/>
      <c r="Y437" s="13"/>
      <c r="Z437" s="13"/>
    </row>
    <row r="438" spans="1:26" ht="15.75">
      <c r="A438" s="11"/>
      <c r="B438" s="15"/>
      <c r="C438" s="11"/>
      <c r="D438" s="11"/>
      <c r="E438" s="15"/>
      <c r="F438" s="8"/>
      <c r="G438" s="8"/>
      <c r="H438" s="8"/>
      <c r="I438" s="8"/>
      <c r="J438" s="8"/>
      <c r="K438" s="8"/>
      <c r="L438" s="8"/>
      <c r="M438" s="15"/>
      <c r="N438" s="15"/>
      <c r="O438" s="13"/>
      <c r="P438" s="13"/>
      <c r="Q438" s="13"/>
      <c r="R438" s="13"/>
      <c r="S438" s="14"/>
      <c r="T438" s="13"/>
      <c r="U438" s="13"/>
      <c r="V438" s="13"/>
      <c r="W438" s="13"/>
      <c r="X438" s="13"/>
      <c r="Y438" s="13"/>
      <c r="Z438" s="13"/>
    </row>
    <row r="439" spans="1:26" ht="15.75">
      <c r="A439" s="11"/>
      <c r="B439" s="15"/>
      <c r="C439" s="11"/>
      <c r="D439" s="11"/>
      <c r="E439" s="15"/>
      <c r="F439" s="8"/>
      <c r="G439" s="8"/>
      <c r="H439" s="8"/>
      <c r="I439" s="8"/>
      <c r="J439" s="8"/>
      <c r="K439" s="8"/>
      <c r="L439" s="8"/>
      <c r="M439" s="15"/>
      <c r="N439" s="15"/>
      <c r="O439" s="13"/>
      <c r="P439" s="13"/>
      <c r="Q439" s="13"/>
      <c r="R439" s="13"/>
      <c r="S439" s="14"/>
      <c r="T439" s="13"/>
      <c r="U439" s="13"/>
      <c r="V439" s="13"/>
      <c r="W439" s="13"/>
      <c r="X439" s="13"/>
      <c r="Y439" s="13"/>
      <c r="Z439" s="13"/>
    </row>
    <row r="440" spans="1:26" ht="15.75">
      <c r="A440" s="11"/>
      <c r="B440" s="15"/>
      <c r="C440" s="11"/>
      <c r="D440" s="11"/>
      <c r="E440" s="15"/>
      <c r="F440" s="8"/>
      <c r="G440" s="8"/>
      <c r="H440" s="8"/>
      <c r="I440" s="8"/>
      <c r="J440" s="8"/>
      <c r="K440" s="8"/>
      <c r="L440" s="8"/>
      <c r="M440" s="15"/>
      <c r="N440" s="15"/>
      <c r="O440" s="13"/>
      <c r="P440" s="13"/>
      <c r="Q440" s="13"/>
      <c r="R440" s="13"/>
      <c r="S440" s="14"/>
      <c r="T440" s="13"/>
      <c r="U440" s="13"/>
      <c r="V440" s="13"/>
      <c r="W440" s="13"/>
      <c r="X440" s="13"/>
      <c r="Y440" s="13"/>
      <c r="Z440" s="13"/>
    </row>
    <row r="441" spans="1:26" ht="15.75">
      <c r="A441" s="11"/>
      <c r="B441" s="15"/>
      <c r="C441" s="11"/>
      <c r="D441" s="11"/>
      <c r="E441" s="15"/>
      <c r="F441" s="8"/>
      <c r="G441" s="8"/>
      <c r="H441" s="8"/>
      <c r="I441" s="8"/>
      <c r="J441" s="8"/>
      <c r="K441" s="8"/>
      <c r="L441" s="8"/>
      <c r="M441" s="15"/>
      <c r="N441" s="15"/>
      <c r="O441" s="13"/>
      <c r="P441" s="13"/>
      <c r="Q441" s="13"/>
      <c r="R441" s="13"/>
      <c r="S441" s="14"/>
      <c r="T441" s="13"/>
      <c r="U441" s="13"/>
      <c r="V441" s="13"/>
      <c r="W441" s="13"/>
      <c r="X441" s="13"/>
      <c r="Y441" s="13"/>
      <c r="Z441" s="13"/>
    </row>
    <row r="442" spans="1:26" ht="15.75">
      <c r="A442" s="11"/>
      <c r="B442" s="15"/>
      <c r="C442" s="11"/>
      <c r="D442" s="11"/>
      <c r="E442" s="15"/>
      <c r="F442" s="8"/>
      <c r="G442" s="8"/>
      <c r="H442" s="8"/>
      <c r="I442" s="8"/>
      <c r="J442" s="8"/>
      <c r="K442" s="8"/>
      <c r="L442" s="8"/>
      <c r="M442" s="15"/>
      <c r="N442" s="15"/>
      <c r="O442" s="13"/>
      <c r="P442" s="13"/>
      <c r="Q442" s="13"/>
      <c r="R442" s="13"/>
      <c r="S442" s="14"/>
      <c r="T442" s="13"/>
      <c r="U442" s="13"/>
      <c r="V442" s="13"/>
      <c r="W442" s="13"/>
      <c r="X442" s="13"/>
      <c r="Y442" s="13"/>
      <c r="Z442" s="13"/>
    </row>
    <row r="443" spans="1:26" ht="15.75">
      <c r="A443" s="11"/>
      <c r="B443" s="15"/>
      <c r="C443" s="11"/>
      <c r="D443" s="11"/>
      <c r="E443" s="15"/>
      <c r="F443" s="8"/>
      <c r="G443" s="8"/>
      <c r="H443" s="8"/>
      <c r="I443" s="8"/>
      <c r="J443" s="8"/>
      <c r="K443" s="8"/>
      <c r="L443" s="8"/>
      <c r="M443" s="15"/>
      <c r="N443" s="15"/>
      <c r="O443" s="13"/>
      <c r="P443" s="13"/>
      <c r="Q443" s="13"/>
      <c r="R443" s="13"/>
      <c r="S443" s="14"/>
      <c r="T443" s="13"/>
      <c r="U443" s="13"/>
      <c r="V443" s="13"/>
      <c r="W443" s="13"/>
      <c r="X443" s="13"/>
      <c r="Y443" s="13"/>
      <c r="Z443" s="13"/>
    </row>
    <row r="444" spans="1:26" ht="15.75">
      <c r="A444" s="11"/>
      <c r="B444" s="15"/>
      <c r="C444" s="11"/>
      <c r="D444" s="11"/>
      <c r="E444" s="15"/>
      <c r="F444" s="8"/>
      <c r="G444" s="8"/>
      <c r="H444" s="8"/>
      <c r="I444" s="8"/>
      <c r="J444" s="8"/>
      <c r="K444" s="8"/>
      <c r="L444" s="8"/>
      <c r="M444" s="15"/>
      <c r="N444" s="15"/>
      <c r="O444" s="13"/>
      <c r="P444" s="13"/>
      <c r="Q444" s="13"/>
      <c r="R444" s="13"/>
      <c r="S444" s="14"/>
      <c r="T444" s="13"/>
      <c r="U444" s="13"/>
      <c r="V444" s="13"/>
      <c r="W444" s="13"/>
      <c r="X444" s="13"/>
      <c r="Y444" s="13"/>
      <c r="Z444" s="13"/>
    </row>
    <row r="445" spans="1:26" ht="15.75">
      <c r="A445" s="11"/>
      <c r="B445" s="15"/>
      <c r="C445" s="11"/>
      <c r="D445" s="11"/>
      <c r="E445" s="15"/>
      <c r="F445" s="8"/>
      <c r="G445" s="8"/>
      <c r="H445" s="8"/>
      <c r="I445" s="8"/>
      <c r="J445" s="8"/>
      <c r="K445" s="8"/>
      <c r="L445" s="8"/>
      <c r="M445" s="15"/>
      <c r="N445" s="15"/>
      <c r="O445" s="13"/>
      <c r="P445" s="13"/>
      <c r="Q445" s="13"/>
      <c r="R445" s="13"/>
      <c r="S445" s="14"/>
      <c r="T445" s="13"/>
      <c r="U445" s="13"/>
      <c r="V445" s="13"/>
      <c r="W445" s="13"/>
      <c r="X445" s="13"/>
      <c r="Y445" s="13"/>
      <c r="Z445" s="13"/>
    </row>
  </sheetData>
  <sheetProtection/>
  <mergeCells count="148">
    <mergeCell ref="B85:B91"/>
    <mergeCell ref="C85:C91"/>
    <mergeCell ref="D85:D91"/>
    <mergeCell ref="M57:M60"/>
    <mergeCell ref="D54:D60"/>
    <mergeCell ref="C73:C78"/>
    <mergeCell ref="D73:D78"/>
    <mergeCell ref="C61:C66"/>
    <mergeCell ref="M119:M121"/>
    <mergeCell ref="M116:M118"/>
    <mergeCell ref="M61:M66"/>
    <mergeCell ref="M79:M84"/>
    <mergeCell ref="M73:M78"/>
    <mergeCell ref="M85:M90"/>
    <mergeCell ref="M71:M72"/>
    <mergeCell ref="M104:M109"/>
    <mergeCell ref="M92:M97"/>
    <mergeCell ref="M98:M103"/>
    <mergeCell ref="D48:D53"/>
    <mergeCell ref="N61:N66"/>
    <mergeCell ref="N104:N109"/>
    <mergeCell ref="N98:N103"/>
    <mergeCell ref="N92:N97"/>
    <mergeCell ref="N79:N84"/>
    <mergeCell ref="N67:N72"/>
    <mergeCell ref="N73:N78"/>
    <mergeCell ref="N85:N91"/>
    <mergeCell ref="D98:D103"/>
    <mergeCell ref="A1:N1"/>
    <mergeCell ref="N17:N23"/>
    <mergeCell ref="D17:D23"/>
    <mergeCell ref="A17:A23"/>
    <mergeCell ref="B17:B23"/>
    <mergeCell ref="C11:C14"/>
    <mergeCell ref="C17:C23"/>
    <mergeCell ref="C3:C4"/>
    <mergeCell ref="D3:D4"/>
    <mergeCell ref="E3:E4"/>
    <mergeCell ref="N30:N34"/>
    <mergeCell ref="M54:M55"/>
    <mergeCell ref="M24:M29"/>
    <mergeCell ref="M30:M31"/>
    <mergeCell ref="M32:M33"/>
    <mergeCell ref="M48:M53"/>
    <mergeCell ref="D42:D47"/>
    <mergeCell ref="M42:M44"/>
    <mergeCell ref="M45:M47"/>
    <mergeCell ref="D30:D34"/>
    <mergeCell ref="M22:M23"/>
    <mergeCell ref="D24:D29"/>
    <mergeCell ref="A30:A34"/>
    <mergeCell ref="C30:C34"/>
    <mergeCell ref="A24:A29"/>
    <mergeCell ref="C24:C29"/>
    <mergeCell ref="A11:A14"/>
    <mergeCell ref="A15:A16"/>
    <mergeCell ref="B11:B14"/>
    <mergeCell ref="B15:B16"/>
    <mergeCell ref="C15:C16"/>
    <mergeCell ref="S3:S4"/>
    <mergeCell ref="O3:O4"/>
    <mergeCell ref="P3:P4"/>
    <mergeCell ref="Q3:Q4"/>
    <mergeCell ref="R3:R4"/>
    <mergeCell ref="B24:B29"/>
    <mergeCell ref="M17:M20"/>
    <mergeCell ref="A116:A121"/>
    <mergeCell ref="N48:N53"/>
    <mergeCell ref="M36:M41"/>
    <mergeCell ref="N36:N41"/>
    <mergeCell ref="D116:D121"/>
    <mergeCell ref="D110:D115"/>
    <mergeCell ref="D79:D84"/>
    <mergeCell ref="C36:C41"/>
    <mergeCell ref="B36:B41"/>
    <mergeCell ref="A36:A41"/>
    <mergeCell ref="M110:M115"/>
    <mergeCell ref="N3:N4"/>
    <mergeCell ref="D36:D41"/>
    <mergeCell ref="M12:M13"/>
    <mergeCell ref="D15:D16"/>
    <mergeCell ref="N5:N10"/>
    <mergeCell ref="N42:N47"/>
    <mergeCell ref="N24:N29"/>
    <mergeCell ref="D11:D14"/>
    <mergeCell ref="N54:N60"/>
    <mergeCell ref="A128:A133"/>
    <mergeCell ref="A122:A127"/>
    <mergeCell ref="B122:B127"/>
    <mergeCell ref="C122:C127"/>
    <mergeCell ref="B128:B133"/>
    <mergeCell ref="C128:C133"/>
    <mergeCell ref="D92:D97"/>
    <mergeCell ref="B61:B66"/>
    <mergeCell ref="D61:D66"/>
    <mergeCell ref="C67:C72"/>
    <mergeCell ref="D67:D72"/>
    <mergeCell ref="B92:B97"/>
    <mergeCell ref="B67:B72"/>
    <mergeCell ref="B73:B78"/>
    <mergeCell ref="B79:B84"/>
    <mergeCell ref="C79:C84"/>
    <mergeCell ref="A48:A53"/>
    <mergeCell ref="A54:A60"/>
    <mergeCell ref="B42:B47"/>
    <mergeCell ref="C48:C53"/>
    <mergeCell ref="A42:A47"/>
    <mergeCell ref="B48:B53"/>
    <mergeCell ref="B54:B60"/>
    <mergeCell ref="C54:C60"/>
    <mergeCell ref="C42:C47"/>
    <mergeCell ref="A61:A66"/>
    <mergeCell ref="A110:A115"/>
    <mergeCell ref="A104:A109"/>
    <mergeCell ref="A98:A103"/>
    <mergeCell ref="A92:A97"/>
    <mergeCell ref="A73:A78"/>
    <mergeCell ref="A67:A72"/>
    <mergeCell ref="A79:A84"/>
    <mergeCell ref="A85:A91"/>
    <mergeCell ref="C110:C115"/>
    <mergeCell ref="C98:C103"/>
    <mergeCell ref="C116:C121"/>
    <mergeCell ref="B116:B121"/>
    <mergeCell ref="B98:B103"/>
    <mergeCell ref="B104:B109"/>
    <mergeCell ref="C104:C109"/>
    <mergeCell ref="B110:B115"/>
    <mergeCell ref="D104:D109"/>
    <mergeCell ref="N128:N133"/>
    <mergeCell ref="M122:M127"/>
    <mergeCell ref="D122:D127"/>
    <mergeCell ref="N122:N127"/>
    <mergeCell ref="D128:D133"/>
    <mergeCell ref="M128:M133"/>
    <mergeCell ref="N116:N118"/>
    <mergeCell ref="N110:N115"/>
    <mergeCell ref="N119:N121"/>
    <mergeCell ref="C92:C97"/>
    <mergeCell ref="B30:B34"/>
    <mergeCell ref="M3:M4"/>
    <mergeCell ref="A5:D10"/>
    <mergeCell ref="M5:M10"/>
    <mergeCell ref="F3:G3"/>
    <mergeCell ref="I3:L3"/>
    <mergeCell ref="A3:A4"/>
    <mergeCell ref="B3:B4"/>
    <mergeCell ref="H3:H4"/>
  </mergeCells>
  <printOptions horizontalCentered="1"/>
  <pageMargins left="0" right="0" top="0.7480314960629921" bottom="0" header="0" footer="0"/>
  <pageSetup fitToWidth="0" horizontalDpi="600" verticalDpi="600" orientation="landscape" paperSize="9" scale="41" r:id="rId1"/>
  <rowBreaks count="17" manualBreakCount="17">
    <brk id="13" max="13" man="1"/>
    <brk id="16" max="13" man="1"/>
    <brk id="23" max="13" man="1"/>
    <brk id="29" max="13" man="1"/>
    <brk id="35" max="13" man="1"/>
    <brk id="41" max="13" man="1"/>
    <brk id="47" max="13" man="1"/>
    <brk id="57" max="13" man="1"/>
    <brk id="60" max="13" man="1"/>
    <brk id="66" max="13" man="1"/>
    <brk id="72" max="13" man="1"/>
    <brk id="84" max="13" man="1"/>
    <brk id="91" max="13" man="1"/>
    <brk id="103" max="13" man="1"/>
    <brk id="109" max="13" man="1"/>
    <brk id="115" max="13" man="1"/>
    <brk id="121"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Черновая</cp:lastModifiedBy>
  <cp:lastPrinted>2018-02-09T06:51:33Z</cp:lastPrinted>
  <dcterms:created xsi:type="dcterms:W3CDTF">1996-10-08T23:32:33Z</dcterms:created>
  <dcterms:modified xsi:type="dcterms:W3CDTF">2018-02-09T07:02:20Z</dcterms:modified>
  <cp:category/>
  <cp:version/>
  <cp:contentType/>
  <cp:contentStatus/>
</cp:coreProperties>
</file>