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январь-март 2019г." sheetId="1" r:id="rId1"/>
  </sheets>
  <definedNames>
    <definedName name="_xlnm.Print_Titles" localSheetId="0">'январь-март 2019г.'!$3:$4</definedName>
    <definedName name="_xlnm.Print_Area" localSheetId="0">'январь-март 2019г.'!$A$1:$N$139</definedName>
  </definedNames>
  <calcPr fullCalcOnLoad="1"/>
</workbook>
</file>

<file path=xl/sharedStrings.xml><?xml version="1.0" encoding="utf-8"?>
<sst xmlns="http://schemas.openxmlformats.org/spreadsheetml/2006/main" count="436" uniqueCount="148">
  <si>
    <t xml:space="preserve"> -</t>
  </si>
  <si>
    <t>бюджет 
автономного округа</t>
  </si>
  <si>
    <t>утвержденный решением Думы города Пыть-Ях о бюджете,
уточненный план</t>
  </si>
  <si>
    <t>№
п/п</t>
  </si>
  <si>
    <t>Муниципальная, 
ведомственная целевая программа</t>
  </si>
  <si>
    <t>Ответственный 
исполнитель</t>
  </si>
  <si>
    <t>Источники 
финансирования</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</si>
  <si>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</si>
  <si>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</si>
  <si>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</si>
  <si>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</si>
  <si>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</si>
  <si>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</si>
  <si>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</si>
  <si>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</si>
  <si>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</si>
  <si>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</si>
  <si>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</si>
  <si>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</si>
  <si>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</si>
  <si>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</si>
  <si>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</si>
  <si>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</si>
  <si>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Отдел по труду и социальным вопросам</t>
  </si>
  <si>
    <t xml:space="preserve">Отдел по культуре и искусству </t>
  </si>
  <si>
    <t>Отдел по физической культуре и спорту</t>
  </si>
  <si>
    <t>Управление 
по экономике</t>
  </si>
  <si>
    <t>Управление 
по жилищным вопросам</t>
  </si>
  <si>
    <t xml:space="preserve">Управление 
по ЖКК, транспорту и дорогам </t>
  </si>
  <si>
    <t xml:space="preserve"> Отдел по работе с комиссиями и  Советом по коррупции</t>
  </si>
  <si>
    <t xml:space="preserve">Управление по делам ГО и ЧС </t>
  </si>
  <si>
    <t>Отдел по информационным ресурсам</t>
  </si>
  <si>
    <t>Управление по муниципальному имуществу</t>
  </si>
  <si>
    <t>Комитет 
по финансам</t>
  </si>
  <si>
    <t>Управление делами</t>
  </si>
  <si>
    <t>Постановление 
администрации 
города Пыть-Ях</t>
  </si>
  <si>
    <t>Всего по программам:</t>
  </si>
  <si>
    <t>всего показателей</t>
  </si>
  <si>
    <t>достигнуто 100%</t>
  </si>
  <si>
    <t>достигнуто 
более 50%</t>
  </si>
  <si>
    <t>достигнуто 
менее 50%</t>
  </si>
  <si>
    <t>средний 
% достижения показателей</t>
  </si>
  <si>
    <t xml:space="preserve">  -</t>
  </si>
  <si>
    <t xml:space="preserve">     -</t>
  </si>
  <si>
    <t>,</t>
  </si>
  <si>
    <t>-</t>
  </si>
  <si>
    <t>Объем финансирования 
на 2019 год</t>
  </si>
  <si>
    <t xml:space="preserve">№ 474-па от 25.12.2018  </t>
  </si>
  <si>
    <t>Развитие образования в городе Пыть-Яхе</t>
  </si>
  <si>
    <t xml:space="preserve"> № 428-па
от 10.12.2018
</t>
  </si>
  <si>
    <t>Социальное и демографическое развитие города Пыть-Яха</t>
  </si>
  <si>
    <t xml:space="preserve"> № 427-па 
от 10.12.2018</t>
  </si>
  <si>
    <t xml:space="preserve">Доступная среда в городе Пыть-Яхе  </t>
  </si>
  <si>
    <t xml:space="preserve"> № 399-па
от 28.11.2018</t>
  </si>
  <si>
    <t>Культурное пространство города Пыть-Яха</t>
  </si>
  <si>
    <t xml:space="preserve">Развитие физической культуры и спорта в городе Пыть-Яхе  </t>
  </si>
  <si>
    <t xml:space="preserve">№ 445-па 
от 13.12.2018 
</t>
  </si>
  <si>
    <t xml:space="preserve">№ 426-па
от 10.12.2018 
</t>
  </si>
  <si>
    <t xml:space="preserve">Поддержка занятости населения в городе Пыть-Яхе </t>
  </si>
  <si>
    <t xml:space="preserve">Развитие агропромышленного комплекса в городе Пыть-Яхе </t>
  </si>
  <si>
    <t xml:space="preserve"> № 431-па         от 10.12.2018</t>
  </si>
  <si>
    <t>Развитие жилищной сферы в городе Пыть-Яхе</t>
  </si>
  <si>
    <t xml:space="preserve"> № 429-па
 от 10.12.2018 (с изм. от 01.02.2019 №22-па)</t>
  </si>
  <si>
    <t xml:space="preserve">Жилищно-коммунальный комплекс и городская среда города Пыть-Яха  </t>
  </si>
  <si>
    <t>№ 444-па 
 от 13.12.2018</t>
  </si>
  <si>
    <t xml:space="preserve">№ 425-па
от 10.12.2018 
</t>
  </si>
  <si>
    <t>Профилактика правонарушений в городе Пыть-Яхе</t>
  </si>
  <si>
    <t xml:space="preserve">№ 382-па 
 от 22.11.2018 
</t>
  </si>
  <si>
    <t xml:space="preserve">№ 432-па
от 10.12.2018 
</t>
  </si>
  <si>
    <t xml:space="preserve">Безопасность жизнедеятельности в городе Пыть-Яхе </t>
  </si>
  <si>
    <t>Укрепление межнационального и межконфессионального согласия, профилактика экстремизма в городе Пыть-Яхе</t>
  </si>
  <si>
    <t xml:space="preserve">Экологическая  безопасность города Пыть-Яха </t>
  </si>
  <si>
    <t xml:space="preserve">№ 438-па         от 11.12.2018 </t>
  </si>
  <si>
    <t xml:space="preserve">Развитие экономического потенциала города Пыть-Яха </t>
  </si>
  <si>
    <t xml:space="preserve"> № 423-па         от 10.12.2018</t>
  </si>
  <si>
    <t xml:space="preserve">Управление муниципальными финансами в городе Пыть-Яхе </t>
  </si>
  <si>
    <t>Цифровое развитие города Пыть-Яха</t>
  </si>
  <si>
    <t xml:space="preserve"> № 415-па         от 05.12.2018</t>
  </si>
  <si>
    <t xml:space="preserve">Современная транспортная система города Пыть-Яха </t>
  </si>
  <si>
    <t xml:space="preserve">№ 439-па           от 11.12.2018 </t>
  </si>
  <si>
    <t xml:space="preserve">№ 410-па 
от 04.12.2018 </t>
  </si>
  <si>
    <t>Развитие гражданского общества в городе Пыть-Яхе</t>
  </si>
  <si>
    <t xml:space="preserve"> № 414-па              от 05.12.2018</t>
  </si>
  <si>
    <t>Управление муниципальным имуществом города Пыть-Яха</t>
  </si>
  <si>
    <t xml:space="preserve"> № 409-па               от 04.12.2018</t>
  </si>
  <si>
    <t xml:space="preserve">Развитие муниципальной службы в городе Пыть-Яхе </t>
  </si>
  <si>
    <t xml:space="preserve">№ 430-па                 от 10.12.2018 </t>
  </si>
  <si>
    <t xml:space="preserve">Содержание городских территорий, озеленение и благоустройство в городе Пыть-Яхе </t>
  </si>
  <si>
    <t xml:space="preserve"> № 437-па          от 11.12.2018</t>
  </si>
  <si>
    <t>Исполнение плана по налоговым и неналоговым доходам, утверждённого решением о бюджете города на уровне не менее 95%, % - (план 95%) - показатель оценивается по результатам исполнения бюджета на 31.12.2019г.
Исполнение расходных обязательств городского округа за отчётный финансовый год в размере не менее 95% от бюджетных ассигнований, утверждённых решением о бюджете города, % - (план 95%) - показатель оценивается по результатам исполнения бюджета на 31.12.2019г.
Увеличение доли главных распорядителей бюджетных средств городского округа, имеющих итоговую оценку качества финансового менеджмента более 70 баллов до 91% - (план 80) - показатель оценивается по результатам оценки мониторинга финансового менеджмента  на 01.05.2019г.
Достижение отношения муниципального долга городского округа к доходам бюджета городского округа, без учёта безвозмездных поступлений до 0,0, % - 100% к плану (план 10)
Внедрение механизмов инициативного бюджетирования, направленных на вовлечение населения города в обсуждение и принятие решений в сфере управления общественными финансами, стимулирование интереса граждан к вопросам формирования и исполнения бюджета, обеспечение общественного контроля за эффективностью расходования бюджетных средств, % - (план 100%)
Соблюдение ограничений по предельному размеру резервного фонда Администрации города, установленного Бюджетным Кодексом Российской Федерации, - 100%
Соблюдение условий,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 в целях распределения их между главными распорядителями бюджетных средств, - 100%.
Средний процент достижения показателей по состоянию на 01.04.2019г. -
75%</t>
  </si>
  <si>
    <t>Разработка и информационно-техническая поддержка официальных сайтов администрации города Пыть-Яха и Думы города Пыть-Яха (шт.) - 2 или 66,7% к плану (план 3)
Приобретение и (или) сопровождение программного обеспечения в соответствующем году (шт.) - 6 или 60% к плану (план 10)
Средний срок простоя государственных и муниципальных систем в результате компьютерных атак (час) - (план 65)
Доля модернизации и обеспечения оборудованием (%) - 19 или 50% к плану (план 38)
Стоимостная доля закупаемого и (или) арендуемого органами исполнительной власти субъектов, муниципальными образованиями, компаниями с государственным участием иностранного программного обеспечения (%) - (план 50)
Доля домашних хозяйств, обеспеченных возможностью широкополосного доступа к информационно-телекоммуникационной сети Интернет (не менее 10 Мбит/с) - 100% к плану (план 81)
Средний процент достижения показателей по состоянию на 01.04.2019г. - 46,1%</t>
  </si>
  <si>
    <t>Объем вывезенного мусора, м3 - (план 800)
Информирование населения о реформе обращения с твердыми коммунальными отходами, шт. (статьи на сайте) - (план 4)
Обработка территорий, наиболее посещаемых населением, специальными средствами от клещей, грызунов и насекомых, га - (план 2184,76)
Протяженность береговой линии, очищенной от бытового мусора в границах населенных пунктов, 0,2 км ежегодно - (план 0,2)
Средний процент достижения показателей по состоянию на 01.04.2019г. - 0%.</t>
  </si>
  <si>
    <t xml:space="preserve">Количество обученных специалистов, уполномоченных решать задачи в сфере ГО и ЧС, чел. - (план 4)
Количество изготовленных, приобретенных и распространенных     памяток, брошюр, плакатов, шт. - (план 3500) 
Количество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- 100% к плану    (план 2)
Доля наружных источников противопожарного водоснабжения находящихся в исправном состоянии, % - 100% к плану (план 100) 
Доля прочищенных и обновленных минерализованных полос, и противопожарных разрывов, % - (план 100)
Установка информационных знаков по безопасности на водных объектах, шт. -(план 6) 
Обеспеченность готовности к реагированию на угрозу или возникновение чрезвычайных ситуаций,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 - 100% к плану (план 100)                             
Средний процент достижения показателей по состоянию на 01.04.2019г. - 42,9%.
</t>
  </si>
  <si>
    <t xml:space="preserve">Подпрограмма I «Содействие развитию градостроительной деятельности» запланировано 1 139,0 тыс.руб.  м/б. 
  - разработка проекта планировки и межевания территории города Пыть-Ях, предусмотрено 250,0 тыс.руб. м/б. Распоряжением администрации города от 27.03.2019 № 567-ра принято решение о разработке проекта планировки и межевания территории мкр. № 6а «Северный».
27.03.2019  направлена заявка по определению поставщика (подрядчика, исполнителя) на проведение работ.                                                                                  -внесение изменений в Правила землепользования и застройки, предусмотрено 889 тыс. руб. Выполнение обосновывающих материалов для подготовки документов территориального планирования (обновление планово-картографического материала).                                                                Подпрограмма II «Содействие развитию жилищного строительства»                                                         -  на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запланировано 350 972,8 тыс.руб. (в т.ч. о/б - 345 706,0 тыс. руб., м/б - 5 266,8 тыс.руб.) 
  - на ликвидацию и расселение  приспособленных для проживания строений предусмотрено 1 392 634,4 тыс.руб. (в т.ч. о/б - 1 221 843,0 тыс. руб., м/б - 170 791,4 тыс.руб.), по состоянию на 01.04.2019г. исполнение 17 052,8 тыс. руб.                                                                                     -выплата выкупной стоимости. Предоставлено жилое помещение взыскателю в целях исполнения решения суда  на сумму 3 186,4 тыс. руб.        
- демонтаж аварийного, непригодного жилищного фонда на 01.04.2019г демонтировано 2 МКД жилых дома, исполнение 268,1 тыс. руб.      
</t>
  </si>
  <si>
    <t>Производство скота и птицы на убой в хозяйствах (в живом весе), (тонн) - 33,2 или 15,9% к плану (план - 209,1).
Производство молока в хозяйствах (тонн) - 38,0 или 8,8% к плану (план - 432,6).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- 1,2 или 15,9% к плану (план - 7,4);
 - молоко и молокопродукты (в пересчете на молоко - 0,3 или 8,5% к плану (план - 3,2);
Маточное поголовье  коз, овец в личных подсобных хозяйствах, голов - 56 или 100% к плану (план - 56).
Количество крестьянских (фермерских) хозяйств (ед.) - 7 или 100% к плану (план - 7).
Количество хозяйствующих субъектов в заготовке и переработке дикоросов (ед.) -  (план - 1).
Количество рабочих  мест в заготовке и переработке дикоросов (ед.) -  (план - 1).                                                                           
Количество отлова, транспортировки, учета, содержания, умерщвления, утилизации безнадзорных и бродячих животных (ед.) - 72 или 22,6% к плану 
(план - 319).
Создание дополнительных рабочих мест малыми формами хозяйствования - 2 или 100% к плану (план - 2).
Объем заготовки дикоросов, тонн - план 37.
Объем  переработки дикоросов, тонн  - план 37.
Отсутствие жалоб населения о нападениях безнадзорных и бродячих животных - по состоянию на 01.04.2019г. поступило 7 жалоб.
Средний процент достижения показателей по состоянию на 01.04.2019г. - 
28,6%</t>
  </si>
  <si>
    <t xml:space="preserve">Исполнение по муниципальным программам по состоянию  на 01.04.2019г. составляет:
ВСЕГО:
к плану по бюджету, утвержденному решением Думы города Пыть-Ях о бюджете - 11,6%,
к плану по программам, утвержденному постановлениями администрации города - 13,6%; 
в т.ч.
- федеральный бюджет  - 10,2%;                                                        
- окружной бюджет  - 9,2%; 
- местный бюджет - 21,5%;
- внебюджетные источники - 4,3%
</t>
  </si>
  <si>
    <t xml:space="preserve">Увеличение доли приоритетных объектов и услуг социальной сферы, находящихся в муниципальной собственности, на которых после проведения капитального ремонта, реконструкции, модернизации, работ по адаптации обеспечиваются условия доступности для инвалидов и других маломобильных групп населения от общего количества приоритетных объектов социальной сферы, находящихся в муниципальной собственности, %, показатель рассчитывается по итогам года - (план 14,3) 
Средний процент достижения показателей по состоянию на 01.04.2019г. - 0%
</t>
  </si>
  <si>
    <t>По подпрограмме 2 "Совершенствование муниципального управления":
В соответствии с Соглашением № 29 от 22.01.2019 о предоставлении субсидии из бюджета автономного округа на софинансирование расходных обязательств по предоставлению государственных услуг в МФЦ запланировано 25 892,7 тыс.руб. (софинансирование местного бюджета 5% - 1 36,8 тыс.руб.). Исполнение на 01.04.2019 - 11 296,9 тыс.руб. (5 213,6 тыс.руб. - окружной бюджет, 6 083,3 тыс.руб. - местный бюджет).
За январь-март 2019 года оказано 15 359 консультаций и услуг, в том числе: 9 440 - федеральные; 4 545 - региональные; 1 373 - муниципальные. Кроме этого, выдано 5 016 единиц готовых документов.                              Подпрограмма 3 «Развитие малого и среднего предпринимательства».
Подписано соглашение на получение субсидии из окружного бюджета на софинансирование подпрограммы 3 «Развитие малого и среднего предпринимательства». Бюджет программы в 2019 году составляет 5 400,80 тыс.руб., в т.ч.: средства местного бюджета 543,3 тыс. руб., окружного бюджета 4 857,50. По состоянию на 01.04.2019г. без финансирования.  
За отчетный период финансовая поддержка не предоставлялась. В связи с изменением условий предоставления финансовой поддержки в государственной программе, а также изменение объемов финансирования мероприятий подпрограммы, в связи с подписанием Соглашения, в целях приведения действующего порядка предоставления субсидий субъектам малого и среднего предпринимательства в соответствие требованиям государственной программы, в указанный порядок, планируется внесение соответствующих изменений.
За отчетный период:
1) предоставлена информационно-консультационная поддержка по 18 обращениям от субъектов малого предпринимательства и физических лиц;
2) в целях проведения прямых консультаций на открытых площадках, а также прямого диалога с представителями бизнес-сообщества состоялись: 
- 20.02.2019г. «семинар-совещание» на тему: ««Контрольно-кассовая техника: третий этап перехода на онлайн-кассы». Мероприятие проводилось в целях повышения информированности налогоплательщиков ЕНВД и ПСН, осуществляющих такие виды деятельности, как розничная торговля и услуги общественного питания, у которых есть наемные рабочие, а также налогоплательщиков всех систем налогообложения, оказывающих услуги населению (участие приняли 13 человек);
- 26-27.02.2019г. Стратегическая сессии по формированию муниципальной модели продуктивного взаимодействия власти, институтов поддержки предпринимательства, сообщества предпринимателей и инициативных граждан «Бизнес для устойчивого развития территории» (участие приняли 83 человека).                                                                                                      - 14.03.2019г. «семинар-совещание» на тему: «Повышение правовой грамотности в сфере пожарной безопасности» для предпринимателей г.Пыть-Яха, а также граждан, желающих начать предпринимательскую деятельность.</t>
  </si>
  <si>
    <t xml:space="preserve">Подпрограмма 1. Модернизация и развитие учреждений и организаций культуры
Заключены Соглашения:
- на предоставление из бюджета Ханты-Мансийского автономного округа -Югры в 2019 году бюджету муниципального образования субсидии на поддержку отрасли культуры от 04.04.2019 № 71885000-1-2019-001 (Комплектование книжных фондов муниципальных общедоступных библиотек). Доля софинансирования бюджет АО - 85 %, местный бюджет - 15%.                                                                                                                                                                                  - "О сотрудничестве по обеспечению достижения в 2019 году целевых показателей повышения оплаты труда работников муниципальных учреждений культуры" №83 от 29.12.2018г. (доп соглашение от 25.03.2019 №1).                                                                                                                   Ведется работа по подготовке проекта Соглашения на развитие сферы культура (модернизация муниципальных библиотек)                                                                                                                                               
- на развитие библиотечного дела израсходовано на 01.04.2019г.- 12 307,2 тыс.руб. Выполнено: обеспечение доступа к сети Интернет 3-х библиотек города, обеспечение доступа населения к справочно-поисковым системам Гарант (ежемесячное обслуживание); выплачена заработная плата работникам; 
- на развитие музейного дела потрачено 2 781,9 тыс. руб.: выплата заработной платы работникам музея; 
- на развитие архивного дела на 2019 год предусмотрено из окружного бюджета 240,1 тыс.руб., исполнение на 01.04.2019г - 94 тыс. руб. Приобретено: 2 программных продукта: "Комплектование архива",  "Календарь памятных дат"; телевизор 1 ед. </t>
  </si>
  <si>
    <t xml:space="preserve">В отчётном периоде муниципальными учреждениями МБОУ СОШ№6 и МБУ СШ  проведена организационная работа по реализации мероприятий программы  (осуществлен поиск поставщиков, подготовлены договоры на выполнение работ (оказание услуг), произведены необходимые расчеты). Результаты поэтапной реализации мероприятий будут отражены по итогам первого полугодия.   </t>
  </si>
  <si>
    <t>На основании Закона Ханты-Мансийского автономного округа - Югры от 17.11.2016 № 79-оз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обращения с твердыми коммунальными отходами» была выделена субвенция в размере 116,4 тыс. рублей на оплату работы специалиста  в сфере обращения с твердыми коммунальными отходами. 
На организацию осуществления мероприятий по проведению дезинсекции и дератизации территорий в г.Пыть-Яхе запланировано из окружного бюджета 3 223,1 тыс.руб. Состоялся аукцион, определена подрядная организация ФБУЗ «Центр гигиены  и эпидемиологии в  Ханты-Мансийском автономном округе-Югре», 02.04.2019 заключен МК на сумму 297,5 тыс. руб.
По состоянию на 01.04.2019г. финансирование не осуществлялось.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запланировано на 2-3 квартал 2019г.
Организация и проведение мероприятий в рамках международной 
экологической акции «Спасти и сохранить»   запланировано на 2-3 квартал 2019г.</t>
  </si>
  <si>
    <t xml:space="preserve">Подпрограмма 1 "Автомобильный транспорт"
Предоставлена субсидия МУПАТП на возмещение недополученных доходов в связи с оказанием услуг по городским пассажирским перевозкам в размере 50 873,2 тыс.руб., исполнение на 01.04.2019 г. -15 581,2 тыс. руб.
Подпрограмма 2 "Дорожное хозяйство"                                                   - содержание автомобильных дорог и искусственных сооружений на них - исполнение на 01.04.2019г. 10 640,4 тыс. руб.
-на мероприятие по строительству (реконструкции), капитальному ремонту и ремонту автомобильных дорог общего пользования местного значения предусмотрено 30 171,8 тыс.руб. из окружного бюджета. Софинансирование местного бюджета - 1588,0 тыс. руб.                                                            - запланирован капитальный ремонт ул. Романа Кузоваткина на общую сумму 2 529,8 тыс. руб.
</t>
  </si>
  <si>
    <t xml:space="preserve">В целях реализации мероприятий по управлению и распоряжению муниципальным имуществом заключены:
-  12 контрактов на изготовление технических планов, в результате паспортизировано 10 объектов недвижимости;
-  3 контракта на определение рыночной оценки имущества, в результате оценено 15 объектов муниципальной собственности;
-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 в целях определения технического состояния конструкций зданий проведено обследование жилого дома по адресу мкр.8 «Горка» дом 3 (СУ-17), и  4 нежилых объекта. Исполнение на 01.04.2019г -256,7 тыс. руб.                                                                                                Для  обеспечения  надлежащего  уровня  эксплуатации  муниципального  имущества:                                                                                               - оплачена задолженность за ноябрь, декабрь  2018 года, а так же текущая  перед УК и УГХ за незакрепленные жилые и нежилые помещения, заключено  36 муниципальных контрактов и соглашений. 
- заключен 1 контракт на выполнение работ по периметральному ограждению, 1 соглашение с фондом капитального ремонта МКД.                 - в целях формирования фонда капитального ремонта общего имущества в многоквартирных жилых домах заключены 2 дополнительных соглашения с Некоммерческой организацией «Югорский фонд капитального ремонта многоквартирных домов» от 29.08.2014 № 166 МС . Исполнение на 01.04.2019г - 3 143,4 тыс.руб.
Проведение мероприятий по землеустройству и землепользовании:                   -заключено 3 контракта на сумму 119,6 тыс. руб. Исполнение в апреле 2019г.
</t>
  </si>
  <si>
    <t xml:space="preserve">Организация освещения улиц, территорий микрорайонов - исполнение на 01.04.2019г. - 4 404,7 тыс.руб.: поставку электроэнергии на территории м.о. г.о. город Пыть-Ях осуществляет АО "Газпром энергосбыт Тюмень", заключен договор на сумму 10 191,0 тыс.руб., исполнение на 01.04.2018г. - 3 888,2 тыс.руб.
Заключен муниципальный контракт от 29.01.2018 №0187300019417000524-0269542-01 с ИП Юферицин В.В. на обслуживание и содержание электрооборудования и электрических сетей,  на сумму 8 079,4 тыс.руб., исполнение на 01.04.2019г. - 516,5 тыс.руб. 
- Озеленение городской территории - исполнение на 01.04.2019г. -135,2 тыс. руб.  
 - Содержание мест захоронения - исполнение на 01.04.2019г. - 1 352,3 тыс. руб.: на территории городского кладбища  выполнен комплекс работ по уборке мусора с территории, урн, контейнеров ТБО, снега с пешеходных дорожек, посыпка песком дорожек в зимний период.
 - Создание условий для массового отдыха жителей города и организация обустройства мест массового отдыха  - исполнение на 01.04.2019г. - 289,0 тыс.руб.: выполняются работы по санитарной уборке улиц, подготовке мест массового отдыха к праздничным мероприятиям, вывоз и утилизация мусора.
-  Летнее и зимнее содержание городских территорий, запланировано 21 506,0 тыс. руб., исполнение на 01.04.2019г - 4 828,0 тыс. руб.: выполняются работы по механизированной уборке внутриквартальных проездов в зимнее время; ремонт внутриквартальных проездов.                              - Повышение уровня культуры населения- запланировано 95,0 тыс. руб. </t>
  </si>
  <si>
    <t xml:space="preserve">Подпрограмма 1 "Общее образование. Дополнительное образование детей"                                                                                                                     - развитие системы дошкольного и общего образования - исполнение на 01.04.2019г. - 312,8 тыс.руб.                                                                            - муниципальная составляющая окружного проекта "Успех каждого ребенка"- МАУДО "ЦДТ" (выплачена заработная плата, произведена уплата взносов в бюджетные и внебюджетные фонды, произведены расходы, связанные с содержанием учреждения). Исполнение на 01.04.2019г - 9 488,8 тыс. руб.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  -   выплачена заработная плата, произведена уплата взносов в бюджетные и внебюджетные фонды, начислено и выплачено ежемесячное вознаграждение за выполнение функций классного руководителя, произведены расходы, связанные с приобретением учебников, учебного оборудования, приобретение игрушек. исполнение на 01.04.2019г - 254 165,0 тыс. руб., в т.ч.           
- предоставлено обучающимся питание в школах на сумму 11 197,3 тыс.руб;                                                                                                                 </t>
  </si>
  <si>
    <t xml:space="preserve"> - на организацию летнего отдыха, оздоровления детей и молодежи предусмотрено 10 577,9 тыс. руб., Запланировано оздоровление 1 602 детей: в весенние каникулы - 370 детей; в летний каникулярный период - 945 детей;  в осенний каникулярный  период - 287 детей.                                                                                                                                                         В период с 25.03.2019 по 29.03.2019 (весенние каникулы) работало 4 лагеря с дневным пребыванием детей на базе МБОУ СОШ № 1,2,5,6 с охватом 370 детей, оплата будет произведена в апреле месяце.
                                                       </t>
  </si>
  <si>
    <t xml:space="preserve">Доля населения, систематически занимающегося физической культурой и спортом, в общей численности населения, % - (план 39) 
Уровень обеспеченности населения спортивными сооружениями исходя из единовременной пропускной способности объектов спорта, % - 31,3 или 98% к плану (план 31,9) 
Доля граждан среднего возраста, систематически занимающихся физической культурой и спортом, в общей численности граждан среднего возраста, % - (план 15,1)
Доля граждан старшего возраста, систематически занимающихся физической культурой и спортом в общей численности граждан старшего возраста, % - (план 7,4) 
Доля детей и молодежи, систематически занимающихся физической культурой  и спортом, в общей численности детей и молодежи, % - (план 
79,9)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(план 7,2)
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 - (план 35) 
-из них доля учащихся, %, - (план 50)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%- 85,3 или 90,9% к плану (план 93,8). 
Средний процент достижения показателей по состоянию на 01.04.2019г. - 23,6%.
</t>
  </si>
  <si>
    <t xml:space="preserve">Формирование информационных ресурсов и обеспечение доступа к ним с помощью интернет-сайтов и информационных систем: заключены договоры с ООО «Софт-Мажор» на техническое сопровождение официальных сайтов администрации и Думы города на сумму 54,0 тыс.руб. Исполнение на 01.04.2019г - 6 тыс. руб.                                                                                           
Развитие и сопровождение информационных систем в деятельности органов местного самоуправления - исполнение на 01.04.2019г. - 581,7 тыс. руб.
Модернизация оборудования, развитие и поддержка корпоративной 
сети органа местного самоуправления - заключен муниципальный контракт  с ООО "Арсенал Партнер" от 04.12.2018 г. на поставку оборудования и комплектующих на сумму 2 900 тыс. руб., исполнение на 01.04.2019г - 1 400 тыс. руб. 
Федеральный проект «Информационная безопасность» - заключен договор № 152408 от 25.01.2019 г. С АУ ХМАО-Югры «ЮНИИ ИТ» на предоставление услуг удостоверяющего центра на сумму 33,5 тыс. руб., исполнение на 01.04.2019г.-100%. 
 </t>
  </si>
  <si>
    <t>Увеличение годового объема пассажирских перевозок автомобильным транспортом в внутригородском сообщении, тыс.чел. - 301 или 21,8% к плану (план - 1 382);
Протяженность сети автомобильных дорог общего пользования местного значения, км - 76,8 км или 100% к плану (план -76,8);
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 км - (план 0,4);
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 на 31 декабря отчетного года, км - (план 31,6);
Доля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 (план - 58,9).
Средний процент достижения показателей по состоянию на 01.04.2019г. - 24,4%</t>
  </si>
  <si>
    <t xml:space="preserve">Доля муниципальных служащих, лиц, замещающих муниципальные должности и лиц, включенных в кадровый резерв и резерв управленческих кадров, прошедших обучение по программам дополнительного профессионального образования, от потребности, определенной муниципальным образованием, % - 56,6 или 58,3% к плану (план 97)
Доля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 -  71,4 или 102,0% к плану (план 70)
Доля размещенных в федеральной государственной информационной системе «ЕИСУКС» сведений о вакантных должностях муниципальной службы, сведений об открытых вакансиях в органах местного самоуправления и проведении конкурса на включение в кадровый резерв, % - 100% к плану (план 90)
Доля муниципальных правовых актов, приведенных в соответствие с законодательством о муниципальной службе и противодействию коррупции, % -100% к плану (план 100)
Доля муниципальных служащих, соблюдающих ограничения и запреты, требования к служебному поведению, % - 100% к плану (план 93)
Доля освоенных денежных средств на материально-техническое и организационное обеспечение деятельности органов местного самоуправления города Пыть-Яха и муниципальных учреждений города, % - 100% к плану (план 99,9)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города Пыть-Яха и муниципальных учреждений города, % - 100% к плану (план 99,9)
Количество совершаемых органами ЗАГС юридически значимых действий, ед. - 2283 или 27,7% к плану (план 8236)
Средний процент достижения показателей по состоянию на 01.04.2019г. - 86%
</t>
  </si>
  <si>
    <t>Доля граждан, обеспеченных мерами социальной поддержки, от численности граждан, имеющих право на их получение и обратившихся за их получением (%) - 99,9% к плану (план 100)
Доля несовершеннолетних, находящихся в социально опасном положении, совершивших противоправные деяния (преступления, общественно опасные деяния), в общем количестве несовершеннолетних, признанных находящимися в социально опасном положении, в отчетном периоде, % - (план 16), по состоянию на 01.04.2019 не выявлены.
Доля детей-сирот и детей, оставшихся без попечения родителей, воспитывающихся в семьях граждан, от общей численности детей-сирот и детей, оставшихся без попечения родителей, выявленных на территории м.о.г.о.г. Пыть-Ях  (%) - 100% к плану (план 100)
Доля обеспеченных жилыми помещениями детей-сирот и детей, оставшихся без попечения родителей, и лиц из числа детей-сирот, и детей, оставшихся без попечения родителей, состоявших на учете на получение жилого помещения, включая лиц в возрасте от 23 лет и старше,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(всего на начало отчетного года) - (план 100)
Доля использованных средств субсидии, передаваемой из бюджета автономного округа бюджету м.о. г.о. г. Пыть-Ях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 (план 100)
Средний процент достижения показателей по состоянию на 01.04.2019г. - 50%</t>
  </si>
  <si>
    <t xml:space="preserve">Общий объем ввода жилья, тыс. кв.м. в год. - 0,47 или 2,1% (план  22).
Доля обеспеченности города Пыть-Яха утвержденными документами территориального планирования и градостроительного зонирования - 100 (план  100).
Доля муниципальных услуг в электронном виде в общем количестве предоставленных услуг по выдаче разрешения на строительство, % - (план 50)
Удельный вес ветхого и аварийного жилищного фонда во всем жилищном фонде, % - 4,3 или 93,5% (план  4,6).
Обеспечение инженерной подготовки земельных участков, строительство систем инженерной инфраструктуры, ед. - (план 2)
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- 39,4 или 52,0% (план 75,8).
Количество квадратных метров расселенного аварийного жилищного фонда, млн. кв.м. - (план 0,001)
Средний процент достижения показателей по состоянию на 01.04.2019г. -  35,4%  </t>
  </si>
  <si>
    <t>Оценка степени достижения целевых значений проведена по 114 показателям, по предварительным данным:
- 28 показателей - достигнуто запланированное годовое значение; 
- 23 показателя - фактическое значение составляет 50% и выше; 
- 63 показателя -  фактическое значение составляет менее 50%. 
Средний процент достижения показателей 46,1%</t>
  </si>
  <si>
    <t xml:space="preserve">Подпрограмма III..Подпрограмма 3 "Молодежь Югры и допризывная подготовка", исполнение 19 855,3 тыс.руб., выплата заработной платы, содержание учреждений молодежной политики МАУ АЦ "Дельфин", МБУ Центр "Современник", МАУ ГЛБ "Северное сияние".
</t>
  </si>
  <si>
    <t>Подпрограмма 4 "Ресурсное обеспечение в сфере образования и молодежной политики.                                                                                                                                                     -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израсходовано 12 111,7 тыс.руб.;                                                                                                                                                                                                                             
- выплачена 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сумме 6 407,4 тыс.руб.;                              
- на осуществление отдельного государственного полномочия по организации отдыха и оздоровления детей, в том числе в этнической среде предусмотрено 9 781,6 тыс.руб.;  Планируется оздоровление в выездных лагерях 409 детей.  В настоящее время объявлены конкурсы на организацию отдыха детей за пределами муниципального образования.
- на обеспечение комплексной безопасности образовательных организаций и учреждений молодежной политики израсходовано 211,2 тыс.руб.
Всего по программе исполнение на 01.04.2019г. - 302 552,2 тыс.руб. 
(о/б - 223 183,1 тыс. руб., м/б - 79 369,1 тыс. руб.).</t>
  </si>
  <si>
    <t xml:space="preserve">Подпрограмма 1 " Поддержка семьи, материнства и детства"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 выплачено вознаграждение 32  родителям за воспитание 58 приемных детей по февраль 2019 года в сумме 3 309,4 тыс.руб.  Вознаграждение приемным родителям за март 2019г. будет выплачено во втором квартале, до 15.04.2019г;
- на организацию деятельности по опеке и попечительству освоено на 01.04.2019г. - 2 247,9 тыс.руб. Бюджетные обязательства на текущую дату оплачены в полном объеме в установленные сроки;                                                                                                                          - на осуществление полномочий по созданию и осуществлению деятельности комиссии по делам несовершеннолетних и защите их прав  исполнение на 01.04.2019 года составило 1 678,6 тыс.руб.                           -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 планируется приобретение 10 жилых помещений, ведется подготовка документации для объявления аукциона. На 01.04.2019г кассовый расход не осуществлялся.                                   - обеспечение дополнительных гарантий прав на жилое помещение детей-сирот, детей, оставшихся без попечения родителей, лиц из числа детей-сирот - по состоянию на 01.04.2019г. в учреждениях ХМАО-Югры для детей-сирот, детей, оставшихся без попечения родителей, отсутствуют дети, относящиеся к данной категории граждан, у которых в собственности имеются жилые помещения либо которые имеют право пользования и проживания в жилых помещениях, расположенных на территории г. Пыть-Ях.
Подпрограмма 2 "Развитие мер социальной поддержки отдельных категорий граждан  - исполнено 1 635,9 тыс.руб:
- выплата муниципальной пенсии за выслугу лет 67 лицам;                                                                                             
- субсидия на возмещение недополученных доходов организациям, предоставляющим населению услуги бань по тарифам, не обеспечивающим возмещение издержек  -  по состоянию на 01.04.2019 году количество  получателей льготы на оплату стоимости одной помывки в городской бане составило  в I квартале 2019 года - 2370 человек. Кассовое исполнение 513,9 тыс. руб.
</t>
  </si>
  <si>
    <t>Увеличение числа граждан, принимающих участие в культурной деятельности, (% к базовому значению) (обращений) - 0,25 или 9,4% к плану (план 2,65) 
Увеличение числа обращений к цифровым (информационным) ресурсам сферы культуры (% к базовому значению) -  (план 6%) 
Средняя численность пользователей архивной информацией на 10 тыс. человек населения (человек) -  (план 370) 
Увеличение числа обращений к цифровым (информационным) ресурсам архивов (% к базовому значению) -  (план 7%) 
Средний процент достижения показателей по состоянию на 01.04.2019г. - 
2,4%</t>
  </si>
  <si>
    <t>Подпрограмма 2. Поддержка творческих инициатив, способствующих самореализации населения. Произведены расходы на содержание МБОУ ДО "ДШИ", МАУК "КДЦ", выплату заработной платы сотрудникам, проведение мероприятий;                                                                                                                                 
- поддержка одаренных детей и молодежи, развитие художественного образования - освоено 10 247,8 тыс.руб.                                                          -стимулирование культурного разнообразия в муниципальном образовании- освоено 19 315,9 тыс. руб.                                                                                                              
Всего по программе исполнение на 01.04.2019г. - 44 746,8 тыс.руб., в т.ч.  о/б - 194,0 тыс. руб., м/б - 40 831,1 тыс. руб., в/б - 3 721,7 тыс.руб.</t>
  </si>
  <si>
    <t xml:space="preserve">Подпрограмма 1 «Развитие физической культуры и массового спорта» освоено 4 972,4 тыс.руб.:
- 20 городских мероприятий по развитию массовой физической культуры и спорта;
 - 3 городских мероприятия по внедрению Всероссийского физкультурно-спортивного комплекса "Готов к труду и обороне" (ГТО), 
- участвовали в 7 выездных мероприятиях.
Подпрограмма 2 «Развитие спорта высших достижений и системы подготовки спортивного резерва»  освоено 17 985,3 тыс.руб.:
- проведено 13 городских мероприятий, принято участие в 24 выездных мероприятиях.
На обеспечение учащихся спортивных школ спортивным оборудованием, экипировкой и инвентарем, проведению тренировочных сборов и участию в соревнованиях запланировано 753,9 тыс.руб., по состоянию на 01.04.2019г. финансирование не осуществлялось.                                                                                                               
На реализацию наказов избирателей депутатам Думы Ханты-Мансийского автономного округа запланировано 649,5 тыс.руб., в т.ч.:
МБОУ СШ - 549,5  тыс. руб., запланировано приобретение  спортивной экипировки, мягкого инвентаря;
МБОУ СШОР - 100,0 тыс. руб., на 01.04.2019 исполнение 100%, приобретены  шлемы, техническое оборудования для проведения соревнований (телевизоры, нетбуки). 
Всего по программе исполнение на 01.04.2019г. - 23 440,5 тыс.руб.
(о/б -100 тыс.руб., м/б - 22 857,7 тыс.руб., внебюджетные источники - 482,8 тыс.руб.) </t>
  </si>
  <si>
    <t xml:space="preserve">Подпрограмма 1 "Содействие трудоустройству граждан" - предусмотрено 1 776,0 тыс. руб., исполнение на 01.04.2019г. - 20,5 тыс.руб.:
-В 2019 году планируется  временное  трудоустройство 300 несовершеннолетних граждан,   стажировка 5 выпускников профессиональных образовательных организаций и образовательных организаций высшего образования в возрасте до 25 лет, на общественные работы 3 человека,  1  гражданина пенсионного возраста,  1 гражданина, испытывающего трудности в поиске работы, безработного гражданина в возрасте от 18 до 20 лет, испытывающего трудности в поиске работы.                                                                                    По состоянию на 01.04.2019 заключен 21 договор по организации временного трудоустройства 239 несовершеннолетних граждан в возрасте от 14 до 18 лет в свободное от учебы время на сумму 639,2 тыс. рублей. Трудоустроено 26 человек.   Произведена компенсация расходов работодателя по оплате труда временно трудоустроенных несовершеннолетних граждан в размере 12,0 тыс.руб.                                                                                                                              Заключено 3 договора по организации оплачиваемых общественных работ для 5 граждан незанятых трудовой деятельностью на сумму 84,3 тыс.руб. Трудоустроен 1 человек. Произведена компенсация расходов работодателя по оплате труда временно трудоустроенных  граждан в размере 8,5 тыс.руб.                            
</t>
  </si>
  <si>
    <r>
      <t xml:space="preserve">В связи с увеличением объемов финансирования в программу вносятся изменения.
Подпрограмма "Создание условий для обеспечения качественными коммунальными услугами", по состоянию на 01.04.2019г. финансирование не предусмотрено. Реализация мероприятий:
 - реконструкция, расширение, модернизация, строительство объектов коммунального комплекса (ВОС-1). 10.01.2019 года заключен МК на выполнение работ по корректировке проекта, с ООО «РИА-Инжиниринг». Срок выполнения работ, с учетом прохождения государственной экспертизы, до 10.06.2019 г.  
</t>
    </r>
  </si>
  <si>
    <t xml:space="preserve">Доля населения муниципального образования городской округ город Пыть-Ях, обеспеченного качественной питьевой водой из систем централизованного водоснабжения, % - (план 40,3)
Количество благоустроенных дворовых и общественных территорий , ед. - (план  95)
Доля граждан, принявших участие в решении вопросов развития городской среды, от общего количества граждан в возрасте от 14 лет, проживающих на территории муниципального образования, в рамках реализации приоритетного проекта «Формирование комфортной городской среды», % - 7 или  63,6% к плану (план 11)
Доля площади жилищного фонда, обеспеченного всеми видами благоустройства, в общей площади жилищного фонда муниципального образования, % - (план 97,7)
Доля многоквартирных домов,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 % - (план 33,3)
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 - (план 1,8)
Доля систем коммунальной инфраструктуры и иных объектов коммунального хозяйства муниципальных предприятий, осуществляющих неэффективное управление, переданных частным операторам на основе концессионных соглашений в соответствии с графиками, актуализированными на основании проведенного анализа эффективности управления, % - (план 100)
Средний процент достижения показателей по состоянию на 01.04.2019г. - 9,1%
</t>
  </si>
  <si>
    <t xml:space="preserve">Подпрограмма "Поддержка частных инвестиций в жилищно-коммунальном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36 824,9 тыс. руб., в т.ч. о/б -31 301,1 тыс. руб., м/б-5523,8 тыс. руб.:                                                                                                             - проведение капитального ремонта (с заменой) газопроводов, систем теплоснабжения, водоснабжения и водоотведения для подготовки к осенне-зимнему периоду. Утвержден перечень объектов распоряжением администрации города № 387-ра от 27.02.2019 г. (внесение изменений №515-ра от 22.03.2019)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 26.12.2018 года заключен МК с ООО «Объединение энергоменеджмента». Срок выполнения работ 31.07.2019г. Оплата выполненных работ запланирована на 2019 год.    
</t>
  </si>
  <si>
    <t xml:space="preserve">Подпрограмма 1 "Профилактика правонарушений в сфере общественного порядка" запланировано 5 668,7 тыс.руб., на 01.04.2019г. исполнение 1130,4 тыс.руб.:
</t>
  </si>
  <si>
    <t xml:space="preserve">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 - 84,9% или 107,5% к плану (план 79,0%);                                                                                   Уровень преступности (число зарегистрированных преступлений на 100 тыс. человек населения), ед. - 251 или 487% к плану (план 1221) - обратный показатель, рассчитывается нарастающим по итога года.                                                                                                                                
Общая распространенность наркомании (на 100 тыс. населения), обратный показатель - 335 или 102,4 % к плану (план 343,1)
Средний процент достижения показателей по состоянию на 01.04.2019г. - 
232,3%
</t>
  </si>
  <si>
    <t xml:space="preserve"> - на создание условий  для деятельности народных дружин - запланирована субсидия из бюджета автономного округа в размере 90,9 тыс. руб. (софинансирование муниципального бюджета - 39,0 тыс.руб.; 70%/30%). Подписано соглашение от 04.03.2019 № 25 о предоставлении субсидии на материальное стимулирование народных дружинников. По состоянию на 01.04.2019г. исполнение 0,3 тыс. руб.; </t>
  </si>
  <si>
    <t xml:space="preserve">    - обеспечение функционирования и развития систем видеонаблюдения в наиболее криминогенных общественных местах и на улицах города Пыть-Яха, запланировано из м/б - 1 437,0 тыс. руб., по состоянию на 01.04.2019г. исполнение 225,0 тыс.руб.; Заключены договоры с ООО ""Техносервисгрупп"" на обслуживание городской системы видеонаблюдения.
</t>
  </si>
  <si>
    <t xml:space="preserve"> - на осуществление полномочий по созданию и обеспечению деятельности административной комиссии запланировано из о/б - 1 678,0 тыс. руб., на 01.04.2019г. исполнение 650,3 тыс. руб. (услуги связи, почтовые расходы, заработная плата и начисления на заработную плату, взносы во внебюджетные фонды).
  - осуществление государственных полномочий по составлению (изменению) списков кандидатов в присяжные заседатели федеральных судов общей юрисдикции запланировано из ф/б - 5,6 тыс. руб.</t>
  </si>
  <si>
    <t xml:space="preserve"> - обеспечение функционирования и развития систем видеонаблюдения с целью повышения безопасности дорожного информирование населения -запланировано 2 358,2 тыс. руб.(о/б - 770,0 тыс. руб., м/б. - 1 588,2 тыс.руб.),  исполнение на 01.04.2019 - м/б 254,8 тыс. руб.</t>
  </si>
  <si>
    <t>Организация и проведение мероприятий, направленных на профилактику правонарушений, запланировано из м/б - 40,0 тыс. руб.
Проведение всероссийского Дня Трезвости, запланировано из м/б - 20,0 тыс. руб.
Подпрограмма 2 «Профилактика незаконного оборота и потребления наркотических средств и психотропных веществ», запланировано из м/б 245,0 тыс.руб.
В связи со снижением объема финансирования в программу вносятся изменения.</t>
  </si>
  <si>
    <t xml:space="preserve">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 запланировано из м/б 80,0 тыс.руб.                                                                - в течение 1 квартала 2019 года в МБОУ СОШ № 2 проведен круглый стол с представителями общественных объединений, религиозных организаций на тему: «Межнациональные и межконфессиональные отношения» с количественным охватом 50 человек;                                              
- МБОУ СОШ № 5, МБОУ СОШ № 6 проведены дискуссионные площадки «Национальность без границ», для обучающихся 8, 10 классов;   - в учреждениях города информация, направленная на укрепление общероссийского гражданского единства и гармонизацию межнациональных и межконфессиональных отношений, профилактику экстремизма  размещена на официальных сайтах.
Администрацией города опубликовано материалов – 21, из них:
на телевидении МАУ "Телерадиокомпания Пыть-Яхинформ" – 7;
в общественно-политическом еженедельнике города Пыть-Яха "Новая северная газета" – 8;
на радио МАУ "Телерадиокомпания Пыть-Яхинформ" – 3;
на сайте администрации гор. Пыть-Яха –3.
Подпрограмма 2 "Участие в профилактике экстремизма, а также в минимизации и (или) ликвидации последствий проявлений экстремизма", запланировано из м/б 80,0 тыс.руб. В марте 2019 года в 6 образовательных организациях города были проведены  Всероссийские уроки безопасности в сети Интернет. Всего было проведено 87 уроков с охватом 1090 человек.      </t>
  </si>
  <si>
    <t>Доля граждан, положительно оценивающих состояние межнациональных отношений в муниципальном образовании городской округ город Пыть-Ях, в общем количестве граждан, % - (план 73)
Численность участников мероприятий, направленных на этнокультурное развитие народов России, проживающих в муниципальном образовании городской округ город Пыть-Ях, тыс. человек - 2,2 или 21,4% к плану (план 10,3)
Количество участников мероприятий, направленных на укрепление общероссийского гражданского единства, тыс. человек - 5,1 или 7,8% к плану (план 65,1)
Средний процент достижения показателей по состоянию на 01.04.2019г. - 
9,7%</t>
  </si>
  <si>
    <t xml:space="preserve">Количество предоставляемых  государственных и муниципальных услуг в МФЦ, единиц -15 359 или 31% к плану (план 49 500)
Среднее время ожидания в очереди при обращении  заявителя для получения государственных (муниципальных) услуг, минут - 100% к плану (план 15)
Уровень удовлетворенности населения муниципального образования качеством предоставления   муниципальных услуг МФЦ, в % -99,8 или 110,9% к плану (план 90)                                                                                                                                                  Доля граждан, имеющих доступ  к получению государственных и муниципальных услуг по принципу «одного окна», в том числе в МФЦ, %  - 38,4 или 38,6% к плану (план 99,5)                                                                                                                         Количество малых  и средних предприятий, единиц - 379 или 92,4% к плану (план 410)                                                                                                                                          Количество индивидуальных предпринимателей, единиц - 1059 или 99,9% к плану  (план 1 060) 
Численность занятых в сфере малого и среднего предпринимательства, включая индивидуальных предпринимателей, тыс. человек - 1,7 или 94,4% к плану (план 1,8) 
Количество субъектов малого и среднего предпринимательства - получателей финансовой поддержки по программе, единиц - (план 13) 
Количество малых и средних предприятий на 10 тыс. населения города, единиц  - 94,8 или 93,7% к плану (план 101,2) 
Доля потребительских споров, разрешенных в досудебном и внесудебном порядке, в общем количестве споров с участием потребителей, % -80 или  88,8% к плану (план 90,1) 
Средний процент достижения показателей по состоянию на 01.04.2019г. - 75,0
</t>
  </si>
  <si>
    <t xml:space="preserve">Подпрограмма 1 "Организация бюджетного процесса в м.о.г.о. город Пыть-Ях"
В целях своевременного и качественного проведения работы по разработке проекта бюджета принято постановление администрации города от 14.07.2014 № 175-па (в ред. от 24.07.2017 № 193-па). 
Начало работы по составлению проекта бюджета города начинается с утверждения Графика подготовки, рассмотрения документов и материалов, разрабатываемых  при составлении проекта решения  о бюджете городского округа  города Пыть-Яха на очередной финансовый год и плановый период. На 2019 год и плановый период 2020-2021 годы  бюджет города Пыть-Яха утверждён решением Думы города Пыть-Яха от14.12.2018 года № 210. 
Подпрограмма 2 "Управление муниципальным долгом в м.о.г.о. город Пыть-Ях"
Оплата процентов по состоянию на 01.04.2019 года составило 1 420 тыс.руб. в том числе: по муниципальному контракту №0187300019417000517-0269542-01 от 10.01.2018 заключенному с ПАО "СБЕРБАНК России"" - 812 тыс.руб. По договору бюджетного кредита заключенного с Департаментом финансов ХМАО-Югра - 608 тыс. рублей. График гашения основного долга  по вышеуказанным обязательствам не предусмотрен.                                                                                                  Согласно определения суда, заключенного мирового соглашения с ПАО Банк ФК Открытие о погашении принятых обязательств по выданным муниципальным гарантиям МУП "УГХ". По состоянию на 01.04.2019 г администрацией города произведено гашение основного долга по договорам кредитной линии в сумме 23 373,3 тыс.руб.                                       Подпрограмма 3 "Формирование резервных средств в бюджете города"   Объявлен конкурсный отбор проектов инициативного бюджетирования «Твоя инициатива - Твой бюджет». Приём заявок на участие будет осуществляться до 1 июля текущего года. Финансирование мероприятия  будет осуществляться по итогам проведения конкурса и определения победивших проектов.         </t>
  </si>
  <si>
    <t>Количество социально значимых проектов социально ориентированных некоммерческих организаций (ед.) - 3 или 75% к плану (план 4).
Объем информационной поддержки проектов социально ориентированных некоммерческих организаций, получивших поддержку за счет средств бюджета города Пыть-Яха на оказание социально значимых услуг и реализацию социально значимых программ (проектов) (ед.) - 5 или 22,7% к плану (план  22)
Доля информационных сообщений в средствах массовой информации, отражающих деятельность органов местного самоуправления города Пыть-Яха (%) - 100% к плану (план  43,5).
Средний процент достижения показателей по состоянию на 01.04.2019г. - 65,9</t>
  </si>
  <si>
    <t xml:space="preserve">Увеличение доли объектов управления муниципального имущества, для которых определена целевая функция (%),    
- муниципальные унитарные предприятия - (план 100)
- объекты муниципальной казны - 97,7 или 99,7% к плану (план 98,0)
Снижение удельного веса неиспользуемого недвижимого имущества  в общем количестве   недвижимого имущества муниципального образования, в % - 1,08 или 92,6% к плану (план 1)
Увеличение доли объектов недвижимого имущества, на которое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-95,8 или 96,8% к плану  (план 99)
Обеспечение содержания и эксплуатации муниципального имущества (%) - 18,1 или 18,1% к плану (план 100)
Увеличение доли фактически отремонтированных объектов недвижимости, к объектам, подлежащим капитальному ремонту или реконструкции, в том числе бесхозяйных сетей ТВС (%) - (план 100)
Обеспечение имущественной основы деятельности органов местного самоуправления (ед). - (план 1)
Увеличение количество земельных участков, предоставляемых по результатам торгов ( ед) - (план 40)                                                                                                Средний процент достижения показателей по состоянию на 01.04.2019г - 38,4%
</t>
  </si>
  <si>
    <t xml:space="preserve">На повышение профессионального уровня муниципальных служащих и резерва управленческих кадров в г. Пыть-Яхе затрачено по состоянию на 01.04.2019г. 165,0 тыс. руб. Доп. проф. образование получили 34 мун. служащих, в т.ч. лица, состоящие в кадровом резерве.                                                                                     На обеспечение деятельности администрации города Пыть-Яха затрачено 116 166,6 тыс.руб. Выплачена заработная плата и начисления на заработную плату за январь-март 2019 г., услуги связи, командировочные расходы, приобретены хозяйственные и канцелярские товары.
На осуществление полномочий по государственной регистрации актов 
гражданского состояния израсходовано на 01.04.2019г - 1 486,4 тыс.руб.  
На 01.04.2019 проведено 4 заседания конкурсной комиссии (на замещение должностей м/с) – по результатам конкурса отобраны 3 кандидата, 1 кандидат рекомендован ко включению в кадровый резерв; 3 заседания комиссии по вопросам муниципальной службы, резерва управленческих кадров при главе города Пыть-Яха: по результатам конкурсного отбора 7 участников конкурса включены в кадровый резерв администрации города.
</t>
  </si>
  <si>
    <t xml:space="preserve"> Сохранение доли улично-дорожных сетей, обеспеченных освещением в общей протяженности улично-дорожной сети на уровне - 54,4 или 100% к плану (план 54,4%).
 Ежегодное избежание материального ущерба от лесных пожаров на территории лесопарковых зон площадью 2671,7 га, руб. - 100%.
Оформление цветочных композиций, содержание газонов, м2 - (план 142 227) 
Содержание городского кладбища, м2 (Уход за территорией, охрана кладбища - общая площадь 53900 м2) - 100% (план 53 900).
Подготовка мест для массового отдыха и праздничных мероприятий, ед. - 3 или 37,5% (план 8).
Строительство ледового городка, охрана, устройство новогодней иллюминации. Демонтаж городка и новогодней иллюминации, шт. - 2 или 66,6% (план 3).
Зимнее и летнее содержание объектов благоустройства, м2 - 100% (план 262 993,67). 
Улучшение санитарного состояния территорий города, м2 - (план 1 301 840,15)
Механизированная уборка внутриквартальных проездов в зимнее время, м2- 100% (план 164 326,8).
Обеспечение дворовых территорий жилых домов современным спортивным и игровым оборудованием на детских площадках, шт. - (план 63)
Содержание городского фонтана, объект - (план 1).
Участие муниципального образования в окружном конкурсе "Самый благоустроенный город, поселок, село", меропр.  - (план 1).
Средний процент достижения показателей по состоянию на 01.04.2019г. - 
</t>
  </si>
  <si>
    <t xml:space="preserve">Уровень регистрируемой безработицы к численности экономически активного населения в муниципальном образовании (на конец года), % -0,2 или 100% к плану ( план 0,2) 
Численность пострадавших в результате несчастных случаев на производстве с утратой трудоспособности на 1 рабочий день и более, человек - 1 к плану (план 3), показатель обратный, рассчитывается по итогам года. 
Доля инвалидов, трудоустроенных в организации муниципального сектора экономики, к общему числу трудоустроенных инвалидов (на конец года), % - (план 50).
Средний процент достижения показателей по состоянию на 01.04.2019г. - 
50,0% </t>
  </si>
  <si>
    <t xml:space="preserve">По состоянию на 01.04.2019 г. на территории города зарегистрировано 7 личных подсобных хозяйств, 7 крестьянско-фермерских хозяйств и 1 индивидуальный предприниматель.                          
Подпрограмма 1. «Развитие отрасли животноводства». Плановый объем субсидий на 2019 год  из бюджета автономного округа 32 665,0 тыс. руб., исполнение на 01.04.2019г.- 2 734,3 тыс. руб., получатели субсидий 3 главы КФХ.
Подпрограмма 2. «Поддержка малых форм хозяйствования», предусмотрено 1 500,0 тыс. руб.  
Подпрограмма 3. «Развитие системы заготовки и переработки дикоросов»,
финансирование не предусмотрено. ИП Леготин Александр Викторович, занимающийся заготовкой и переработкой дикоросов на территории города Пыть-Яха, закрыл свой вид деятельности.
Подпрограмма 4.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 предусмотрено 981,8 тыс. руб., исполнение на 01.04.2019г. -257,0 тыс. руб.: 
Заключен муниципальный  контракт с подрядчиком ИП Салимгереевым А.Ш. на общую сумму 506,8 тыс. руб. За отчетный период отловлено бродячих животных (собак) - 72 ед., поступило жалоб от населения о нападении безнадзорный и бродячих животных - 7 ед.
Подпрограмма 5. «Общепрограммные мероприятия», предусмотрено 154,0 тыс. руб., публикации в СМИ запланированы в 4 квартале 2019г. В отчетном периоде главы КФХ г.Пыть-Яха приняли участие в 5-ти окружных и муниципальных совещаниях
</t>
  </si>
  <si>
    <t xml:space="preserve">Подпрограмма "Содействие проведению капитального ремонта многоквартирных домов", запланировано из местного бюджета 5 763,8 тыс. руб.
- обеспечение мероприятий по капитальному ремонту многоквартирных домов. В соответствии с распоряжением администрации города № 2466-ра от 29.12.2018 года, в 2019 году запланировано произвести ремонт в пяти МКД, расположенных на территории города Пыть-Ях (1-17, 2-2, 2-3, 2-4, 2-5). 
</t>
  </si>
  <si>
    <t xml:space="preserve">Подпрограмма "Формирование комфортной городской среды
"Приоритетный проект "Формирование комфортной городской среды", запланировано 12 579,3 тыс. руб.,. в т.ч. о/б -10 692,4 тыс.руб., м/б - 1 886,9 тыс.руб.
По общественным территориям, ставшими лидерами рейтингового голосования в 2018 и 2019 годах,   планируется благоустройство в 2019 году: парк "Сказка" в 1 мкр. "Центральный" (2 этап);  "Зона отдыха в районе жилых домов №21,10/1,10/2,10/3 в 5 мкр. "Солнечный". 
По перечню  общественных и дворовых территорий, подлежащих благоустройству, утвержденным распоряжением администрации города № 90-ра от 18.01.2019 г.  (внесение изменений № 450-ра от 07.03.2019) подлежат благоустройству следующие дворовые территории: благоустройство придомовой территории жилого дома №31  микрорайон 2"Нефтяников"; благоустройство придомовой территории жилого дома №16,  микрорайона  5 "Солнечный".                                                                                                                                                                                       </t>
  </si>
  <si>
    <t xml:space="preserve">Подпрограмма III «Обеспечение мерами государственной поддержки по улучшению жилищных условий отдельных категорий граждан»
 - улучшение жилищных условий ветеранов боевых действий, инвалидов и семей имеющих детей инвалидов, вставших на учет в качестве нуждающихся в жилых помещениях до 1 января 2005 года: на реализацию мероприятия запланировано предоставление субсидии из средств федерального бюджета в размере 4 440,1 тыс.руб. Всего в списке 52 человека, по состоянию на 01.04.2019г. Департаментом строительства ХМАО-Югры в сводный список получателей субсидий на 2019 год 
включено 3 человека.
 - обеспечение жильем молодых семей   - 2 037,7 тыс.руб., в т.ч. ф/б - 95,9 тыс. руб., о/б. - 1 839,8 тыс. руб., м/б-102 тыс. руб.  В списке состоит 18 молодых семей, по состоянию на 01.04.2018г. в список получателей субсидий Департаментом строительства ХМАО-Югры на 2019 год включена 1 семья. По состоянию на 01.04.2019г.финансирование из о/б не осуществлялось, 14 299,7 тыс. руб. переходящие остатки прошлого года </t>
  </si>
  <si>
    <t xml:space="preserve">Доля административно-управленческого и педагогического персонала общеобразовательных организаций, прошедших подготовку или повышение квалификации по программам менеджмента в образовании и (или) для работы в соответствии с федеральными государственными образовательными стандартами -14 или 25,9% к плану (план 35). 
Охват детей в возрасте от 5 до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от 5 до 18 лет) - (план 72), показатель формируется по итогам учебного года.
Отношение численности детей в возрасте от 0 до 3 лет, получающих дошкольное образование в текущем году, к сумме численности детей в возрасте от 0 до 3 лет, получающих дошкольное образование в текущем году и численности детей в возрасте от 0 до 3 лет, находящихся в очереди на получение в текущем году дошкольного образования - (план 85,7), показатель формируется по итогам учебного года.
Доля детей в возрасте от 6 до 17 лет (включительно), охваченных всеми формами отдыха и оздоровления, от общей численности детей, нуждающихся в оздоровлении - 4,8% к плану (план 100).
Численности обучающихся, вовлеченных в деятельность общественных объединений, в т.ч. волонтерских и добровольческих (чел.) (накопительным итогом) - (план 1 850).
Отношение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(план 1,23%), по итогам учебного года.
Обеспеченность детей дошкольного возраста местами в дошкольных образовательных организациях (количество мест на 1000 детей) - 756 или 97,4% к плану (план 776) 
Доля молодежи в возрасте от 14 до 30 лет, задействованной в мероприятиях общественных объединений (%) - (план 33,3)  
Доля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- 100% к плану (план 0).
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- 87,5 или  98% к плану (план  89,3)
Численность населения, работающего в качестве волонтеров (чел.) 100% к плану (план 75)
Удельный вес численности обучающихся, занимающихся в одну смену, в общей численности обучающихся в общеобразовательных организациях, в том числе обучающихся по образовательным программам начального общего, основного общего, среднего общего образования %  74,1 или  94,9% к плану   (план 78,1)
Средний процент достижения показателей по состоянию на 01.04.2019г. - 74,4%
</t>
  </si>
  <si>
    <t xml:space="preserve"> Подпрограмма 2 "Улучшение условий и охраны труда в муниципальном образовании городской округ город Пыть-Ях", предусмотрено 6 729,8 тыс. руб., исполнение на 01.04.2019г. - 2 185,2 тыс. руб.:
- на совершенствование механизма управления охраной труда израсходовано  2 178,6 тыс. руб. на выплату заработной платы работникам, налоги, услуги связи
- планируется обучение по охране труда 94 руководителей и специалистов, из числа работников муниципальных учреждений, организовать обучение приемам оказания первой помощи 170 руководителей и специалистов, из числа работников муниципальных учреждений, провести специальную оценку условий труда на 60 рабочих местах в муниципальных учреждениях города. По состоянию на 01.04.2019 года МКУ ЕДДС провели обучение по охране труда 1 человек, обучение первой помощи - 1 человек, израсходовано 6,6 тыс.руб.                                                                                                
Подпрограмма 3 "Сопровождение инвалидов, в том числе инвалидов молодого возраста, при трудоустройстве", запланировано 304,5 тыс. руб.:
- планируется создать 2 новых рабочих места и трудоустроить 2 человека с инвалидностью                                                                                      - планируется организовать стажировку 2 инвалидов, включая инвалидов молодого возраста и инвалидов, при трудоустройстве и самозанятости </t>
  </si>
  <si>
    <t xml:space="preserve">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 по состоянию на 01.04.2019 исполнение 150,0 тыс.руб.:
- заключен МК на изготовление памяток в количестве 3500  штук, срок изготовления до 30.05.2019г.; заключены договоры  на обслуживание систем оповещения на сумму 150,0 тыс.руб., исполнение 100%; изготовлены 2 видеоролика по противопожарной безопасности, прокат осуществляется с 15.04.2019г.; изготовление и установка знаков по безопасности на водных объектах планируется в мае. 
Подпрограмма 2 «Укрепление пожарной безопасности в муниципальном образовании городской округ город Пыть-Ях» - кассовый расход не осуществлялся.
 29.03.2019 г. были заключены муниципальные контракты  с ООО «НордСтройЛес» на проведение работ по обустройству и содержанию минерализованных полос  на общую сумму 955,3 тыс. руб. Срок выполнения работ 30.06.2019 г. 
Подпрограмма 3 "Материально-техническое и финансовое обеспечение деятельности МКУ "ЕДДС города Пыть-Яха", исполнение на 01.04.2019г. - 4 580,5 тыс.руб.
В рамках обучения населения в области защиты от чрезвычайных ситуаций и гражданской обороне проведено в первом квартале 2019 года проведено 20 выступлений и публикаций в СМИ по вопросам пожарной безопасности, из них: на ТВ – 6 выступлений; на радио – 4; в периодической печати – 6; на интернет-порталах – 8.
- распространено 1665 памяток по противопожарной безопасности в учреждениях социальной сферы и с массовым пребыванием людей, в том числе детей. Задействовано 117 работников социальной сферы, 29 работников образования.                                                                                      - проведено 9 объектовых тренировок и учений с привлечением персонала и учащихся по теме «Действия персонала при пожаре».
</t>
  </si>
  <si>
    <t xml:space="preserve">Заключены договоры:
- от 24.12.2018 №174 г. с Пыть-Яхской городской организацией Общероссийской общественной организации «Всероссийское общество инвалидов» на предоставление субсидии (гранта) на сумму 887,5 тыс. руб., исполнение на 01.04.2019г. - 221,9 тыс. руб.;
- от 24.12.2018 №173 с Пыть-Яхской городской общественной организацией ветеранов войны (пенсионеров), труда, Вооруженных сил и правоохранительных органов на предоставление субсидии (гранта) на сумму 486,5 тыс.руб., исполнение на 01.04.2019г.- 121,6 тыс. руб.
- от 24.12.2018 №175 с Пыть-Яхским городским отделением Российского союза ветеранов Афганистана "Побратимы" на сумму 200 тыс. руб., исполнение  на 01.04.2019г - 110 тыс. руб.
Заключен муниципальный контракт от 26.01.2019 №04 с МАУ "Телерадиокомпания Пыть-Яхинформ" на оказание информационных услуг на сумму 46,9 тыс. руб. Исполнение на 01.04.2019г -  11,3 тыс. руб. 
Заключено соглашение  с МАУ ТРК "Пыть-Яхинформ"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на сумму 27 157,6 тыс.руб.   По состоянию на 01.04.2019г. исполнение по телерадиовещанию - 3 882,2 тыс.руб.; в печатном СМИ - 1 167,9 тыс.руб. 
- издано 12 номеров общественно-политического еженедельника в количестве 440 400 шт., в т.ч. «Новая Северная газета» -56 800 шт. и информационного приложения «Официальный вестник» - 383 600 шт. 
- В телевизионном эфире вышли 64 программы, количество изготовленных информационных объявлений в бегущую строку в 
количестве 2 мин. 00 с.
Количество изготовленных информационных объявлений в блок полезной информации в количестве 13 мин. 00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154 мин. 15 сек.
- В радиоэфире прошли 470 выпусков программы «Новости» в количестве 70 мину 00 секунд. </t>
  </si>
  <si>
    <t xml:space="preserve">Информацию о реализации муниципальных программ,
реализуемых на территории муниципального образования городской округ город Пыть-Ях 
по состоянию на 01.04.2019 года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</si>
</sst>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39">
    <font>
      <sz val="10"/>
      <name val="Arial"/>
      <family val="0"/>
    </font>
    <font>
      <sz val="12"/>
      <name val="Times New Roman"/>
      <family val="1"/>
    </font>
    <font>
      <sz val="14"/>
      <name val="Times New Roman"/>
      <family val="1"/>
    </font>
    <font>
      <sz val="12"/>
      <name val="Arial"/>
      <family val="2"/>
    </font>
    <font>
      <sz val="12"/>
      <color indexed="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65">
    <xf numFmtId="0" fontId="0" fillId="0" borderId="0" xfId="0"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right"/>
    </xf>
    <xf numFmtId="0" fontId="1" fillId="0" borderId="10" xfId="0" applyFont="1" applyFill="1" applyBorder="1" applyAlignment="1">
      <alignment horizontal="center" vertical="top" wrapText="1"/>
    </xf>
    <xf numFmtId="188" fontId="1" fillId="0" borderId="10" xfId="0" applyNumberFormat="1" applyFont="1" applyFill="1" applyBorder="1" applyAlignment="1">
      <alignment horizontal="right" vertical="top" wrapText="1"/>
    </xf>
    <xf numFmtId="188" fontId="1" fillId="0" borderId="10" xfId="0" applyNumberFormat="1" applyFont="1" applyFill="1" applyBorder="1" applyAlignment="1">
      <alignment horizontal="right" vertical="top"/>
    </xf>
    <xf numFmtId="0" fontId="1" fillId="0" borderId="0" xfId="0" applyFont="1" applyFill="1" applyAlignment="1">
      <alignment horizontal="right" vertical="top"/>
    </xf>
    <xf numFmtId="0" fontId="1" fillId="0" borderId="0" xfId="0" applyFont="1" applyFill="1" applyAlignment="1">
      <alignment/>
    </xf>
    <xf numFmtId="188" fontId="1" fillId="0" borderId="0" xfId="0" applyNumberFormat="1" applyFont="1" applyFill="1" applyAlignment="1">
      <alignment/>
    </xf>
    <xf numFmtId="0" fontId="1" fillId="0" borderId="0" xfId="0" applyFont="1" applyFill="1" applyAlignment="1">
      <alignment horizontal="center" vertical="top"/>
    </xf>
    <xf numFmtId="188" fontId="1" fillId="0" borderId="0" xfId="0" applyNumberFormat="1" applyFont="1" applyFill="1" applyAlignment="1">
      <alignment horizontal="center" vertical="top"/>
    </xf>
    <xf numFmtId="0" fontId="1" fillId="0" borderId="0" xfId="0" applyFont="1" applyFill="1" applyAlignment="1">
      <alignment vertical="top"/>
    </xf>
    <xf numFmtId="188" fontId="1" fillId="0" borderId="0" xfId="0" applyNumberFormat="1" applyFont="1" applyFill="1" applyAlignment="1">
      <alignment vertical="top"/>
    </xf>
    <xf numFmtId="0" fontId="1" fillId="0" borderId="0" xfId="0" applyFont="1" applyFill="1" applyAlignment="1">
      <alignment horizontal="left" vertical="top"/>
    </xf>
    <xf numFmtId="188" fontId="0" fillId="0" borderId="11" xfId="0" applyNumberFormat="1"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vertical="top" wrapText="1"/>
    </xf>
    <xf numFmtId="188" fontId="0" fillId="0" borderId="10" xfId="0" applyNumberFormat="1" applyFont="1" applyFill="1" applyBorder="1" applyAlignment="1">
      <alignment vertical="top"/>
    </xf>
    <xf numFmtId="188" fontId="1" fillId="0" borderId="14" xfId="0" applyNumberFormat="1" applyFont="1" applyFill="1" applyBorder="1" applyAlignment="1">
      <alignment vertical="top"/>
    </xf>
    <xf numFmtId="0" fontId="1" fillId="0" borderId="15" xfId="0" applyFont="1" applyFill="1" applyBorder="1" applyAlignment="1">
      <alignment vertical="top"/>
    </xf>
    <xf numFmtId="0" fontId="1" fillId="0" borderId="16" xfId="0" applyFont="1" applyFill="1" applyBorder="1" applyAlignment="1">
      <alignment vertical="top"/>
    </xf>
    <xf numFmtId="188" fontId="1" fillId="0" borderId="16" xfId="0" applyNumberFormat="1" applyFont="1" applyFill="1" applyBorder="1" applyAlignment="1">
      <alignment vertical="top"/>
    </xf>
    <xf numFmtId="0" fontId="1" fillId="0" borderId="16" xfId="0" applyFont="1" applyFill="1" applyBorder="1" applyAlignment="1">
      <alignment/>
    </xf>
    <xf numFmtId="0" fontId="1" fillId="0" borderId="17" xfId="0" applyFont="1" applyFill="1" applyBorder="1" applyAlignment="1">
      <alignment vertical="top" wrapText="1"/>
    </xf>
    <xf numFmtId="0" fontId="1" fillId="0" borderId="10" xfId="0" applyFont="1" applyFill="1" applyBorder="1" applyAlignment="1">
      <alignment vertical="top" wrapText="1"/>
    </xf>
    <xf numFmtId="188" fontId="1" fillId="0" borderId="18" xfId="0" applyNumberFormat="1" applyFont="1" applyFill="1" applyBorder="1" applyAlignment="1">
      <alignment horizontal="right" vertical="top"/>
    </xf>
    <xf numFmtId="0" fontId="1" fillId="0" borderId="18" xfId="0" applyFont="1" applyFill="1" applyBorder="1" applyAlignment="1">
      <alignment horizontal="left" vertical="top" wrapText="1"/>
    </xf>
    <xf numFmtId="0" fontId="1" fillId="0" borderId="18" xfId="0" applyFont="1" applyFill="1" applyBorder="1" applyAlignment="1">
      <alignment vertical="top" wrapText="1"/>
    </xf>
    <xf numFmtId="0" fontId="1" fillId="0" borderId="14" xfId="0" applyFont="1" applyFill="1" applyBorder="1" applyAlignment="1">
      <alignment vertical="top"/>
    </xf>
    <xf numFmtId="188" fontId="1" fillId="0" borderId="13" xfId="0" applyNumberFormat="1" applyFont="1" applyFill="1" applyBorder="1" applyAlignment="1">
      <alignment horizontal="right" vertical="top"/>
    </xf>
    <xf numFmtId="188" fontId="1" fillId="0" borderId="18" xfId="0" applyNumberFormat="1" applyFont="1" applyFill="1" applyBorder="1" applyAlignment="1">
      <alignment horizontal="right" vertical="top"/>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7" xfId="0" applyFont="1" applyFill="1" applyBorder="1" applyAlignment="1">
      <alignment horizontal="center" vertical="top" wrapText="1"/>
    </xf>
    <xf numFmtId="0" fontId="0" fillId="0" borderId="18" xfId="0" applyFont="1" applyFill="1" applyBorder="1" applyAlignment="1">
      <alignment vertical="top" wrapText="1"/>
    </xf>
    <xf numFmtId="0" fontId="1" fillId="0" borderId="18"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3" xfId="0" applyFont="1" applyFill="1" applyBorder="1" applyAlignment="1">
      <alignment horizontal="center" vertical="top"/>
    </xf>
    <xf numFmtId="0" fontId="1" fillId="0" borderId="17" xfId="0" applyFont="1" applyFill="1" applyBorder="1" applyAlignment="1">
      <alignment horizontal="center" vertical="top"/>
    </xf>
    <xf numFmtId="0" fontId="0" fillId="0" borderId="18" xfId="0" applyFont="1" applyFill="1" applyBorder="1" applyAlignment="1">
      <alignment vertical="top"/>
    </xf>
    <xf numFmtId="0" fontId="1" fillId="0" borderId="10" xfId="0" applyFont="1" applyFill="1" applyBorder="1" applyAlignment="1">
      <alignment horizontal="left" vertical="top" wrapText="1"/>
    </xf>
    <xf numFmtId="0" fontId="1" fillId="0" borderId="18" xfId="0" applyFont="1" applyFill="1" applyBorder="1" applyAlignment="1">
      <alignment horizontal="center" vertical="top"/>
    </xf>
    <xf numFmtId="0" fontId="1" fillId="0" borderId="13" xfId="0" applyFont="1" applyFill="1" applyBorder="1" applyAlignment="1">
      <alignment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8" xfId="0" applyFont="1" applyFill="1" applyBorder="1" applyAlignment="1">
      <alignment horizontal="left" vertical="top" wrapText="1"/>
    </xf>
    <xf numFmtId="0" fontId="1" fillId="0" borderId="10" xfId="0" applyFont="1" applyFill="1" applyBorder="1" applyAlignment="1">
      <alignment horizontal="left" vertical="top"/>
    </xf>
    <xf numFmtId="0" fontId="1" fillId="0" borderId="10" xfId="0" applyFont="1" applyFill="1" applyBorder="1" applyAlignment="1">
      <alignment vertical="top"/>
    </xf>
    <xf numFmtId="0" fontId="2" fillId="0" borderId="0" xfId="0" applyFont="1" applyFill="1" applyAlignment="1">
      <alignment horizontal="center" wrapText="1"/>
    </xf>
    <xf numFmtId="0" fontId="2" fillId="0" borderId="0" xfId="0" applyFont="1" applyFill="1" applyAlignment="1">
      <alignment horizontal="center"/>
    </xf>
    <xf numFmtId="0" fontId="1" fillId="0" borderId="10" xfId="0" applyFont="1" applyFill="1" applyBorder="1" applyAlignment="1">
      <alignment horizontal="center" vertical="top"/>
    </xf>
    <xf numFmtId="188" fontId="3" fillId="0" borderId="0" xfId="0" applyNumberFormat="1" applyFont="1" applyFill="1" applyAlignment="1">
      <alignment horizontal="center" vertical="top" wrapText="1"/>
    </xf>
    <xf numFmtId="2" fontId="2" fillId="0" borderId="19" xfId="0" applyNumberFormat="1" applyFont="1" applyFill="1" applyBorder="1" applyAlignment="1" applyProtection="1">
      <alignment horizontal="center" vertical="top" wrapText="1"/>
      <protection locked="0"/>
    </xf>
    <xf numFmtId="2" fontId="2" fillId="0" borderId="20" xfId="0" applyNumberFormat="1" applyFont="1" applyFill="1" applyBorder="1" applyAlignment="1" applyProtection="1">
      <alignment horizontal="center" vertical="top" wrapText="1"/>
      <protection locked="0"/>
    </xf>
    <xf numFmtId="2" fontId="2" fillId="0" borderId="14" xfId="0" applyNumberFormat="1" applyFont="1" applyFill="1" applyBorder="1" applyAlignment="1" applyProtection="1">
      <alignment horizontal="center" vertical="top" wrapText="1"/>
      <protection locked="0"/>
    </xf>
    <xf numFmtId="2" fontId="2" fillId="0" borderId="0" xfId="0" applyNumberFormat="1" applyFont="1" applyFill="1" applyBorder="1" applyAlignment="1" applyProtection="1">
      <alignment horizontal="center" vertical="top" wrapText="1"/>
      <protection locked="0"/>
    </xf>
    <xf numFmtId="0" fontId="0" fillId="0" borderId="17" xfId="0" applyFont="1" applyFill="1" applyBorder="1" applyAlignment="1">
      <alignment vertical="top" wrapText="1"/>
    </xf>
    <xf numFmtId="0" fontId="1" fillId="0" borderId="10" xfId="0" applyFont="1" applyFill="1" applyBorder="1" applyAlignment="1">
      <alignment vertical="top" wrapText="1"/>
    </xf>
    <xf numFmtId="4" fontId="1" fillId="0" borderId="13" xfId="42" applyNumberFormat="1" applyFont="1" applyFill="1" applyBorder="1" applyAlignment="1">
      <alignment horizontal="left" vertical="top" wrapText="1"/>
    </xf>
    <xf numFmtId="4" fontId="1" fillId="0" borderId="17" xfId="42" applyNumberFormat="1" applyFont="1" applyFill="1" applyBorder="1" applyAlignment="1">
      <alignment horizontal="left" vertical="top" wrapText="1"/>
    </xf>
    <xf numFmtId="4" fontId="1" fillId="0" borderId="18" xfId="42" applyNumberFormat="1"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51"/>
  <sheetViews>
    <sheetView tabSelected="1" view="pageBreakPreview" zoomScale="50" zoomScaleNormal="70" zoomScaleSheetLayoutView="50" workbookViewId="0" topLeftCell="A1">
      <pane xSplit="5" ySplit="4" topLeftCell="F5" activePane="bottomRight" state="frozen"/>
      <selection pane="topLeft" activeCell="A1" sqref="A1"/>
      <selection pane="topRight" activeCell="F1" sqref="F1"/>
      <selection pane="bottomLeft" activeCell="A5" sqref="A5"/>
      <selection pane="bottomRight" activeCell="AE11" sqref="AD11:AE11"/>
    </sheetView>
  </sheetViews>
  <sheetFormatPr defaultColWidth="8.8515625" defaultRowHeight="12.75"/>
  <cols>
    <col min="1" max="1" width="4.00390625" style="2" customWidth="1"/>
    <col min="2" max="2" width="20.7109375" style="3" customWidth="1"/>
    <col min="3" max="3" width="16.28125" style="2" customWidth="1"/>
    <col min="4" max="4" width="16.57421875" style="2" customWidth="1"/>
    <col min="5" max="5" width="17.28125" style="3" customWidth="1"/>
    <col min="6" max="6" width="17.7109375" style="4" customWidth="1"/>
    <col min="7" max="7" width="16.28125" style="4" customWidth="1"/>
    <col min="8" max="8" width="14.8515625" style="4" customWidth="1"/>
    <col min="9" max="9" width="13.28125" style="4" customWidth="1"/>
    <col min="10" max="10" width="11.7109375" style="4" customWidth="1"/>
    <col min="11" max="12" width="10.421875" style="4" customWidth="1"/>
    <col min="13" max="13" width="71.28125" style="3" customWidth="1"/>
    <col min="14" max="14" width="76.8515625" style="3" customWidth="1"/>
    <col min="15" max="15" width="10.00390625" style="9" customWidth="1"/>
    <col min="16" max="16" width="8.28125" style="9" customWidth="1"/>
    <col min="17" max="18" width="8.8515625" style="9" customWidth="1"/>
    <col min="19" max="19" width="8.8515625" style="10" customWidth="1"/>
    <col min="20" max="20" width="14.28125" style="9" customWidth="1"/>
    <col min="21" max="21" width="12.00390625" style="9" customWidth="1"/>
    <col min="22" max="22" width="13.8515625" style="9" customWidth="1"/>
    <col min="23" max="16384" width="8.8515625" style="9" customWidth="1"/>
  </cols>
  <sheetData>
    <row r="1" spans="1:14" ht="57.75" customHeight="1">
      <c r="A1" s="52" t="s">
        <v>147</v>
      </c>
      <c r="B1" s="53"/>
      <c r="C1" s="53"/>
      <c r="D1" s="53"/>
      <c r="E1" s="53"/>
      <c r="F1" s="53"/>
      <c r="G1" s="53"/>
      <c r="H1" s="53"/>
      <c r="I1" s="53"/>
      <c r="J1" s="53"/>
      <c r="K1" s="53"/>
      <c r="L1" s="53"/>
      <c r="M1" s="53"/>
      <c r="N1" s="53"/>
    </row>
    <row r="2" ht="28.5" customHeight="1">
      <c r="N2" s="4" t="s">
        <v>21</v>
      </c>
    </row>
    <row r="3" spans="1:19" ht="60" customHeight="1">
      <c r="A3" s="34" t="s">
        <v>3</v>
      </c>
      <c r="B3" s="34" t="s">
        <v>4</v>
      </c>
      <c r="C3" s="34" t="s">
        <v>35</v>
      </c>
      <c r="D3" s="34" t="s">
        <v>5</v>
      </c>
      <c r="E3" s="34" t="s">
        <v>6</v>
      </c>
      <c r="F3" s="34" t="s">
        <v>46</v>
      </c>
      <c r="G3" s="54"/>
      <c r="H3" s="34" t="s">
        <v>15</v>
      </c>
      <c r="I3" s="34" t="s">
        <v>16</v>
      </c>
      <c r="J3" s="54"/>
      <c r="K3" s="54"/>
      <c r="L3" s="54"/>
      <c r="M3" s="34" t="s">
        <v>22</v>
      </c>
      <c r="N3" s="34" t="s">
        <v>20</v>
      </c>
      <c r="O3" s="56" t="s">
        <v>37</v>
      </c>
      <c r="P3" s="58" t="s">
        <v>38</v>
      </c>
      <c r="Q3" s="58" t="s">
        <v>39</v>
      </c>
      <c r="R3" s="58" t="s">
        <v>40</v>
      </c>
      <c r="S3" s="55" t="s">
        <v>41</v>
      </c>
    </row>
    <row r="4" spans="1:25" ht="129.75" customHeight="1">
      <c r="A4" s="34"/>
      <c r="B4" s="34"/>
      <c r="C4" s="34"/>
      <c r="D4" s="34"/>
      <c r="E4" s="34"/>
      <c r="F4" s="5" t="s">
        <v>13</v>
      </c>
      <c r="G4" s="5" t="s">
        <v>2</v>
      </c>
      <c r="H4" s="34"/>
      <c r="I4" s="5" t="s">
        <v>12</v>
      </c>
      <c r="J4" s="5" t="s">
        <v>17</v>
      </c>
      <c r="K4" s="5" t="s">
        <v>18</v>
      </c>
      <c r="L4" s="5" t="s">
        <v>19</v>
      </c>
      <c r="M4" s="34"/>
      <c r="N4" s="34"/>
      <c r="O4" s="57"/>
      <c r="P4" s="59"/>
      <c r="Q4" s="59"/>
      <c r="R4" s="59"/>
      <c r="S4" s="55"/>
      <c r="T4" s="11"/>
      <c r="U4" s="11"/>
      <c r="V4" s="11"/>
      <c r="W4" s="11"/>
      <c r="X4" s="11"/>
      <c r="Y4" s="11"/>
    </row>
    <row r="5" spans="1:25" ht="45" customHeight="1">
      <c r="A5" s="34" t="s">
        <v>36</v>
      </c>
      <c r="B5" s="34"/>
      <c r="C5" s="34"/>
      <c r="D5" s="34"/>
      <c r="E5" s="1" t="s">
        <v>8</v>
      </c>
      <c r="F5" s="6">
        <f>F6+F7+F8+F10</f>
        <v>4554027.4</v>
      </c>
      <c r="G5" s="6">
        <f>G6+G7+G8</f>
        <v>5294718.5</v>
      </c>
      <c r="H5" s="6">
        <f>H6+H7+H8+H10</f>
        <v>685946.2</v>
      </c>
      <c r="I5" s="6">
        <f>I6+I7+I8+I10</f>
        <v>620256</v>
      </c>
      <c r="J5" s="7">
        <f>I5/F5*100</f>
        <v>13.61994440349656</v>
      </c>
      <c r="K5" s="7">
        <f>(I5-I10)/G5*100</f>
        <v>11.635207801887862</v>
      </c>
      <c r="L5" s="7">
        <f>I5/H5*100</f>
        <v>90.42341804648821</v>
      </c>
      <c r="M5" s="44" t="s">
        <v>95</v>
      </c>
      <c r="N5" s="44" t="s">
        <v>112</v>
      </c>
      <c r="O5" s="12">
        <f>P5+Q5+R5</f>
        <v>114</v>
      </c>
      <c r="P5" s="12">
        <f>P11+P18+P25+P32+P37+P43+P49+P55+P61+P67+P80+P86+P92+P98+P104+P110+P116+P122+P128+P134+P74</f>
        <v>28</v>
      </c>
      <c r="Q5" s="12">
        <f>Q11+Q18+Q25+Q32+Q37+Q43+Q49+Q55+Q61+Q67+Q80+Q86+Q92+Q98+Q104+Q110+Q116+Q122+Q128+Q134+Q74</f>
        <v>23</v>
      </c>
      <c r="R5" s="12">
        <f>R11+R18+R25+R32+R37+R43+R49+R55+R61+R67+R80+R86+R92+R98+R104+R110+R116+R122+R128+R134+R74</f>
        <v>63</v>
      </c>
      <c r="S5" s="12">
        <f>(S11+S18+S25+S32+S37+S43+S49+S55+S61+S67+S80+S86+S92+S98+S104+S110+S116+S122+S128+S134+S74)/21</f>
        <v>46.143095238095235</v>
      </c>
      <c r="T5" s="11"/>
      <c r="U5" s="11"/>
      <c r="V5" s="11"/>
      <c r="W5" s="11"/>
      <c r="X5" s="11"/>
      <c r="Y5" s="11"/>
    </row>
    <row r="6" spans="1:25" ht="38.25" customHeight="1">
      <c r="A6" s="34"/>
      <c r="B6" s="34"/>
      <c r="C6" s="34"/>
      <c r="D6" s="34"/>
      <c r="E6" s="1" t="s">
        <v>9</v>
      </c>
      <c r="F6" s="6">
        <f aca="true" t="shared" si="0" ref="F6:I7">F13+F19+F32+F38+F44+F50+F56+F62+F68+F81+F87+F93+F99+F105+F111+F117+F123+F129+F135</f>
        <v>9975.599999999999</v>
      </c>
      <c r="G6" s="6">
        <f t="shared" si="0"/>
        <v>40902.200000000004</v>
      </c>
      <c r="H6" s="6">
        <f t="shared" si="0"/>
        <v>1021.1</v>
      </c>
      <c r="I6" s="6">
        <f t="shared" si="0"/>
        <v>1021.1</v>
      </c>
      <c r="J6" s="7">
        <f>I6/F6*100</f>
        <v>10.235975780905411</v>
      </c>
      <c r="K6" s="7">
        <f>I6/G6*100</f>
        <v>2.49644273413166</v>
      </c>
      <c r="L6" s="7">
        <f aca="true" t="shared" si="1" ref="L6:L11">I6/H6*100</f>
        <v>100</v>
      </c>
      <c r="M6" s="44"/>
      <c r="N6" s="44"/>
      <c r="O6" s="12"/>
      <c r="P6" s="11"/>
      <c r="Q6" s="11"/>
      <c r="R6" s="11"/>
      <c r="S6" s="12"/>
      <c r="T6" s="11"/>
      <c r="U6" s="11"/>
      <c r="V6" s="11"/>
      <c r="W6" s="11"/>
      <c r="X6" s="11"/>
      <c r="Y6" s="11"/>
    </row>
    <row r="7" spans="1:25" ht="48" customHeight="1">
      <c r="A7" s="34"/>
      <c r="B7" s="34"/>
      <c r="C7" s="34"/>
      <c r="D7" s="34"/>
      <c r="E7" s="1" t="s">
        <v>1</v>
      </c>
      <c r="F7" s="6">
        <f t="shared" si="0"/>
        <v>2768258.8000000003</v>
      </c>
      <c r="G7" s="6">
        <f t="shared" si="0"/>
        <v>3089136.6999999997</v>
      </c>
      <c r="H7" s="6">
        <f t="shared" si="0"/>
        <v>320399.5999999999</v>
      </c>
      <c r="I7" s="6">
        <f t="shared" si="0"/>
        <v>254709.4</v>
      </c>
      <c r="J7" s="7">
        <f>I7/F7*100</f>
        <v>9.20106891740035</v>
      </c>
      <c r="K7" s="7">
        <f>I7/G7*100</f>
        <v>8.245326275137</v>
      </c>
      <c r="L7" s="7">
        <f t="shared" si="1"/>
        <v>79.49741510289027</v>
      </c>
      <c r="M7" s="44"/>
      <c r="N7" s="44"/>
      <c r="O7" s="11"/>
      <c r="P7" s="11"/>
      <c r="Q7" s="11"/>
      <c r="R7" s="11"/>
      <c r="S7" s="12"/>
      <c r="T7" s="11"/>
      <c r="U7" s="11"/>
      <c r="V7" s="12"/>
      <c r="W7" s="11"/>
      <c r="X7" s="11"/>
      <c r="Y7" s="11"/>
    </row>
    <row r="8" spans="1:25" ht="39.75" customHeight="1">
      <c r="A8" s="34"/>
      <c r="B8" s="34"/>
      <c r="C8" s="34"/>
      <c r="D8" s="34"/>
      <c r="E8" s="1" t="s">
        <v>10</v>
      </c>
      <c r="F8" s="6">
        <f>F15+F21+F28+F34+F40+F46+F52+F58+F64+F70+F89+F83+F95+F101+F107+F113+F119+F125+F131+F137+F77</f>
        <v>1677968.2</v>
      </c>
      <c r="G8" s="6">
        <f>G15+G21+G28+G34+G40+G46+G52+G58+G64+G70+G89+G83+G95+G101+G107+G113+G119+G125+G131+G137+G77</f>
        <v>2164679.6</v>
      </c>
      <c r="H8" s="6">
        <f>H15+H21+H28+H34+H40+H46+H52+H58+H64+H70+H89+H83+H95+H101+H107+H113+H119+H125+H131+H137</f>
        <v>360321</v>
      </c>
      <c r="I8" s="6">
        <f>I15+I21+I28+I34+I40+I46+I52+I58+I64+I70+I89+I83+I95+I101+I107+I113+I119+I125+I131+I137</f>
        <v>360321</v>
      </c>
      <c r="J8" s="7">
        <f>I8/F8*100</f>
        <v>21.47364890466935</v>
      </c>
      <c r="K8" s="7">
        <f>I8/G8*100</f>
        <v>16.64546568462141</v>
      </c>
      <c r="L8" s="7">
        <f t="shared" si="1"/>
        <v>100</v>
      </c>
      <c r="M8" s="44"/>
      <c r="N8" s="44"/>
      <c r="O8" s="11"/>
      <c r="P8" s="11"/>
      <c r="Q8" s="11"/>
      <c r="R8" s="11"/>
      <c r="S8" s="12"/>
      <c r="T8" s="11"/>
      <c r="U8" s="11"/>
      <c r="V8" s="11"/>
      <c r="W8" s="11"/>
      <c r="X8" s="11"/>
      <c r="Y8" s="11"/>
    </row>
    <row r="9" spans="1:25" ht="72" customHeight="1">
      <c r="A9" s="34"/>
      <c r="B9" s="34"/>
      <c r="C9" s="34"/>
      <c r="D9" s="34"/>
      <c r="E9" s="1" t="s">
        <v>14</v>
      </c>
      <c r="F9" s="6" t="s">
        <v>0</v>
      </c>
      <c r="G9" s="6">
        <f>G35+G41+G16+G59+G65</f>
        <v>1659681</v>
      </c>
      <c r="H9" s="6">
        <f>I9</f>
        <v>0</v>
      </c>
      <c r="I9" s="6">
        <f>I35+I41+I16</f>
        <v>0</v>
      </c>
      <c r="J9" s="7" t="s">
        <v>0</v>
      </c>
      <c r="K9" s="7" t="s">
        <v>0</v>
      </c>
      <c r="L9" s="7">
        <v>0</v>
      </c>
      <c r="M9" s="44"/>
      <c r="N9" s="44"/>
      <c r="O9" s="11"/>
      <c r="P9" s="11"/>
      <c r="Q9" s="11"/>
      <c r="R9" s="11"/>
      <c r="S9" s="12"/>
      <c r="T9" s="11"/>
      <c r="U9" s="11"/>
      <c r="V9" s="11"/>
      <c r="W9" s="11"/>
      <c r="X9" s="11"/>
      <c r="Y9" s="11"/>
    </row>
    <row r="10" spans="1:25" ht="35.25" customHeight="1">
      <c r="A10" s="34"/>
      <c r="B10" s="34"/>
      <c r="C10" s="34"/>
      <c r="D10" s="34"/>
      <c r="E10" s="1" t="s">
        <v>11</v>
      </c>
      <c r="F10" s="6">
        <f>F17+F24+F36+F42+F66</f>
        <v>97824.79999999999</v>
      </c>
      <c r="G10" s="6" t="s">
        <v>0</v>
      </c>
      <c r="H10" s="6">
        <f>H17+H24+H36+H42+H66</f>
        <v>4204.5</v>
      </c>
      <c r="I10" s="6">
        <f>I17+I24+I36+I42+I66</f>
        <v>4204.5</v>
      </c>
      <c r="J10" s="7">
        <f>I10/F10*100</f>
        <v>4.297989875777922</v>
      </c>
      <c r="K10" s="7" t="s">
        <v>0</v>
      </c>
      <c r="L10" s="7">
        <f t="shared" si="1"/>
        <v>100</v>
      </c>
      <c r="M10" s="44"/>
      <c r="N10" s="44"/>
      <c r="O10" s="11"/>
      <c r="P10" s="11"/>
      <c r="Q10" s="11"/>
      <c r="R10" s="11"/>
      <c r="S10" s="12"/>
      <c r="T10" s="11"/>
      <c r="U10" s="11"/>
      <c r="V10" s="11"/>
      <c r="W10" s="11"/>
      <c r="X10" s="11"/>
      <c r="Y10" s="11"/>
    </row>
    <row r="11" spans="1:26" ht="315" customHeight="1">
      <c r="A11" s="41">
        <v>1</v>
      </c>
      <c r="B11" s="46" t="s">
        <v>48</v>
      </c>
      <c r="C11" s="39" t="s">
        <v>47</v>
      </c>
      <c r="D11" s="39" t="s">
        <v>7</v>
      </c>
      <c r="E11" s="35" t="s">
        <v>8</v>
      </c>
      <c r="F11" s="32">
        <f>F13+F14+F15+F17</f>
        <v>1718564.9</v>
      </c>
      <c r="G11" s="32">
        <f>G13+G14+G15+G17</f>
        <v>1644912.6</v>
      </c>
      <c r="H11" s="32">
        <f>H13+H14+H15+H17</f>
        <v>363079.1</v>
      </c>
      <c r="I11" s="32">
        <f>I13+I14+I15+I17</f>
        <v>302552.2</v>
      </c>
      <c r="J11" s="32">
        <f>I11/F11*100</f>
        <v>17.604933046171258</v>
      </c>
      <c r="K11" s="32">
        <f>I11/G11*100</f>
        <v>18.393208247052154</v>
      </c>
      <c r="L11" s="32">
        <f t="shared" si="1"/>
        <v>83.32955546050435</v>
      </c>
      <c r="M11" s="19" t="s">
        <v>104</v>
      </c>
      <c r="N11" s="39" t="s">
        <v>143</v>
      </c>
      <c r="O11" s="13">
        <f>P11+Q11+R11</f>
        <v>7</v>
      </c>
      <c r="P11" s="13">
        <v>2</v>
      </c>
      <c r="Q11" s="13">
        <v>3</v>
      </c>
      <c r="R11" s="13">
        <v>2</v>
      </c>
      <c r="S11" s="14">
        <f>(25.9+4.8+97.4+100+98+100+94.9)/7</f>
        <v>74.42857142857143</v>
      </c>
      <c r="T11" s="13"/>
      <c r="U11" s="13"/>
      <c r="V11" s="13"/>
      <c r="W11" s="13"/>
      <c r="X11" s="13"/>
      <c r="Y11" s="13"/>
      <c r="Z11" s="13"/>
    </row>
    <row r="12" spans="1:26" ht="120" customHeight="1">
      <c r="A12" s="42"/>
      <c r="B12" s="47"/>
      <c r="C12" s="40"/>
      <c r="D12" s="40"/>
      <c r="E12" s="38"/>
      <c r="F12" s="33"/>
      <c r="G12" s="33"/>
      <c r="H12" s="33"/>
      <c r="I12" s="33"/>
      <c r="J12" s="33"/>
      <c r="K12" s="33"/>
      <c r="L12" s="33"/>
      <c r="M12" s="26" t="s">
        <v>105</v>
      </c>
      <c r="N12" s="40"/>
      <c r="O12" s="13"/>
      <c r="P12" s="13"/>
      <c r="Q12" s="13"/>
      <c r="R12" s="13"/>
      <c r="S12" s="14"/>
      <c r="T12" s="13"/>
      <c r="U12" s="13"/>
      <c r="V12" s="13"/>
      <c r="W12" s="13"/>
      <c r="X12" s="13"/>
      <c r="Y12" s="13"/>
      <c r="Z12" s="13"/>
    </row>
    <row r="13" spans="1:26" ht="81" customHeight="1">
      <c r="A13" s="42"/>
      <c r="B13" s="47"/>
      <c r="C13" s="40"/>
      <c r="D13" s="40"/>
      <c r="E13" s="1" t="s">
        <v>9</v>
      </c>
      <c r="F13" s="7"/>
      <c r="G13" s="7"/>
      <c r="H13" s="7"/>
      <c r="I13" s="7"/>
      <c r="J13" s="7"/>
      <c r="K13" s="7"/>
      <c r="L13" s="7"/>
      <c r="M13" s="40" t="s">
        <v>113</v>
      </c>
      <c r="N13" s="40"/>
      <c r="O13" s="13"/>
      <c r="P13" s="13"/>
      <c r="Q13" s="13"/>
      <c r="R13" s="13"/>
      <c r="S13" s="14"/>
      <c r="T13" s="13"/>
      <c r="U13" s="13"/>
      <c r="V13" s="13"/>
      <c r="W13" s="13"/>
      <c r="X13" s="13"/>
      <c r="Y13" s="13"/>
      <c r="Z13" s="13"/>
    </row>
    <row r="14" spans="1:26" ht="78" customHeight="1">
      <c r="A14" s="42"/>
      <c r="B14" s="47"/>
      <c r="C14" s="40"/>
      <c r="D14" s="40"/>
      <c r="E14" s="1" t="s">
        <v>1</v>
      </c>
      <c r="F14" s="7">
        <v>1232784</v>
      </c>
      <c r="G14" s="7">
        <v>1247660.2</v>
      </c>
      <c r="H14" s="7">
        <v>283710</v>
      </c>
      <c r="I14" s="7">
        <v>223183.1</v>
      </c>
      <c r="J14" s="7">
        <f>I14/F14*100</f>
        <v>18.103990642318525</v>
      </c>
      <c r="K14" s="7">
        <f>I14/G14*100</f>
        <v>17.888131720479663</v>
      </c>
      <c r="L14" s="7">
        <f>I14/H14*100</f>
        <v>78.66592647421663</v>
      </c>
      <c r="M14" s="40"/>
      <c r="N14" s="40"/>
      <c r="O14" s="13"/>
      <c r="P14" s="13"/>
      <c r="Q14" s="13"/>
      <c r="R14" s="13"/>
      <c r="S14" s="14"/>
      <c r="T14" s="13"/>
      <c r="U14" s="13"/>
      <c r="V14" s="13"/>
      <c r="W14" s="13"/>
      <c r="X14" s="13"/>
      <c r="Y14" s="13"/>
      <c r="Z14" s="13"/>
    </row>
    <row r="15" spans="1:26" ht="90" customHeight="1">
      <c r="A15" s="42"/>
      <c r="B15" s="47"/>
      <c r="C15" s="40"/>
      <c r="D15" s="40"/>
      <c r="E15" s="1" t="s">
        <v>10</v>
      </c>
      <c r="F15" s="7">
        <v>399146.5</v>
      </c>
      <c r="G15" s="7">
        <v>397252.4</v>
      </c>
      <c r="H15" s="7">
        <v>79369.1</v>
      </c>
      <c r="I15" s="7">
        <v>79369.1</v>
      </c>
      <c r="J15" s="7">
        <f>I15/F15*100</f>
        <v>19.884703987132546</v>
      </c>
      <c r="K15" s="7">
        <f>I15/G15*100</f>
        <v>19.979514283614147</v>
      </c>
      <c r="L15" s="7">
        <f>I15/H15*100</f>
        <v>100</v>
      </c>
      <c r="M15" s="47" t="s">
        <v>114</v>
      </c>
      <c r="N15" s="40"/>
      <c r="O15" s="13"/>
      <c r="P15" s="13"/>
      <c r="Q15" s="13"/>
      <c r="R15" s="13"/>
      <c r="S15" s="14"/>
      <c r="T15" s="13"/>
      <c r="U15" s="13"/>
      <c r="V15" s="13"/>
      <c r="W15" s="13"/>
      <c r="X15" s="13"/>
      <c r="Y15" s="13"/>
      <c r="Z15" s="13"/>
    </row>
    <row r="16" spans="1:26" ht="117.75" customHeight="1">
      <c r="A16" s="42"/>
      <c r="B16" s="47"/>
      <c r="C16" s="40"/>
      <c r="D16" s="40"/>
      <c r="E16" s="1" t="s">
        <v>14</v>
      </c>
      <c r="F16" s="7"/>
      <c r="G16" s="7">
        <v>1767.1</v>
      </c>
      <c r="H16" s="7">
        <v>0</v>
      </c>
      <c r="I16" s="7">
        <v>0</v>
      </c>
      <c r="J16" s="7"/>
      <c r="K16" s="7" t="s">
        <v>0</v>
      </c>
      <c r="L16" s="7" t="s">
        <v>45</v>
      </c>
      <c r="M16" s="60"/>
      <c r="N16" s="40"/>
      <c r="O16" s="13"/>
      <c r="P16" s="13"/>
      <c r="Q16" s="13"/>
      <c r="R16" s="13"/>
      <c r="S16" s="14"/>
      <c r="T16" s="13"/>
      <c r="U16" s="13"/>
      <c r="V16" s="13"/>
      <c r="W16" s="13"/>
      <c r="X16" s="13"/>
      <c r="Y16" s="13"/>
      <c r="Z16" s="13"/>
    </row>
    <row r="17" spans="1:26" s="25" customFormat="1" ht="124.5" customHeight="1">
      <c r="A17" s="45"/>
      <c r="B17" s="48"/>
      <c r="C17" s="49"/>
      <c r="D17" s="49"/>
      <c r="E17" s="1" t="s">
        <v>11</v>
      </c>
      <c r="F17" s="7">
        <v>86634.4</v>
      </c>
      <c r="G17" s="7">
        <v>0</v>
      </c>
      <c r="H17" s="7">
        <v>0</v>
      </c>
      <c r="I17" s="7">
        <v>0</v>
      </c>
      <c r="J17" s="7">
        <f>I17/F17*100</f>
        <v>0</v>
      </c>
      <c r="K17" s="7" t="s">
        <v>0</v>
      </c>
      <c r="L17" s="7">
        <v>0</v>
      </c>
      <c r="M17" s="37"/>
      <c r="N17" s="49"/>
      <c r="O17" s="23"/>
      <c r="P17" s="23"/>
      <c r="Q17" s="23"/>
      <c r="R17" s="23"/>
      <c r="S17" s="24"/>
      <c r="T17" s="23"/>
      <c r="U17" s="23"/>
      <c r="V17" s="23"/>
      <c r="W17" s="23"/>
      <c r="X17" s="23"/>
      <c r="Y17" s="23"/>
      <c r="Z17" s="23"/>
    </row>
    <row r="18" spans="1:26" ht="121.5" customHeight="1">
      <c r="A18" s="54">
        <v>2</v>
      </c>
      <c r="B18" s="44" t="s">
        <v>50</v>
      </c>
      <c r="C18" s="34" t="s">
        <v>49</v>
      </c>
      <c r="D18" s="34" t="s">
        <v>23</v>
      </c>
      <c r="E18" s="1" t="s">
        <v>8</v>
      </c>
      <c r="F18" s="7">
        <f>F19+F20+F21+F24</f>
        <v>71263.5</v>
      </c>
      <c r="G18" s="7">
        <f>G19+G20+G21+G24</f>
        <v>70853.5</v>
      </c>
      <c r="H18" s="7">
        <f>H19+H20+H21+H24</f>
        <v>27337.5</v>
      </c>
      <c r="I18" s="7">
        <f>I19+I20+I21+I24</f>
        <v>8871.7</v>
      </c>
      <c r="J18" s="7">
        <f>I18/F18*100</f>
        <v>12.449149985616762</v>
      </c>
      <c r="K18" s="7">
        <f>(I20+I21)/G18*100</f>
        <v>12.521188085274545</v>
      </c>
      <c r="L18" s="7">
        <f>I18/H18*100</f>
        <v>32.45249199817101</v>
      </c>
      <c r="M18" s="39" t="s">
        <v>115</v>
      </c>
      <c r="N18" s="44" t="s">
        <v>110</v>
      </c>
      <c r="O18" s="13">
        <f>R18+Q18+P18</f>
        <v>4</v>
      </c>
      <c r="P18" s="13">
        <v>1</v>
      </c>
      <c r="Q18" s="13">
        <v>1</v>
      </c>
      <c r="R18" s="13">
        <v>2</v>
      </c>
      <c r="S18" s="14">
        <f>(99.9+100+0+0)/4</f>
        <v>49.975</v>
      </c>
      <c r="T18" s="13"/>
      <c r="U18" s="13"/>
      <c r="V18" s="13"/>
      <c r="W18" s="13"/>
      <c r="X18" s="13"/>
      <c r="Y18" s="13"/>
      <c r="Z18" s="13"/>
    </row>
    <row r="19" spans="1:26" ht="84.75" customHeight="1">
      <c r="A19" s="54"/>
      <c r="B19" s="44"/>
      <c r="C19" s="34"/>
      <c r="D19" s="34"/>
      <c r="E19" s="1" t="s">
        <v>9</v>
      </c>
      <c r="F19" s="7"/>
      <c r="G19" s="7"/>
      <c r="H19" s="7"/>
      <c r="I19" s="7"/>
      <c r="J19" s="7"/>
      <c r="K19" s="7"/>
      <c r="L19" s="7"/>
      <c r="M19" s="40"/>
      <c r="N19" s="50"/>
      <c r="O19" s="13"/>
      <c r="P19" s="13"/>
      <c r="Q19" s="13"/>
      <c r="R19" s="13"/>
      <c r="S19" s="14"/>
      <c r="T19" s="13"/>
      <c r="U19" s="13"/>
      <c r="V19" s="13"/>
      <c r="W19" s="13"/>
      <c r="X19" s="13"/>
      <c r="Y19" s="13"/>
      <c r="Z19" s="13"/>
    </row>
    <row r="20" spans="1:26" ht="186" customHeight="1">
      <c r="A20" s="54"/>
      <c r="B20" s="44"/>
      <c r="C20" s="34"/>
      <c r="D20" s="34"/>
      <c r="E20" s="1" t="s">
        <v>1</v>
      </c>
      <c r="F20" s="7">
        <v>60357.3</v>
      </c>
      <c r="G20" s="7">
        <v>60357.3</v>
      </c>
      <c r="H20" s="7">
        <v>25701.6</v>
      </c>
      <c r="I20" s="7">
        <v>7235.8</v>
      </c>
      <c r="J20" s="7">
        <f>I20/F20*100</f>
        <v>11.988276480226915</v>
      </c>
      <c r="K20" s="7">
        <f>I20/G20*100</f>
        <v>11.988276480226915</v>
      </c>
      <c r="L20" s="7">
        <f>I20/H20*100</f>
        <v>28.153111090360134</v>
      </c>
      <c r="M20" s="40"/>
      <c r="N20" s="50"/>
      <c r="O20" s="13"/>
      <c r="P20" s="13"/>
      <c r="Q20" s="13"/>
      <c r="R20" s="13"/>
      <c r="S20" s="14"/>
      <c r="T20" s="13"/>
      <c r="U20" s="13"/>
      <c r="V20" s="13"/>
      <c r="W20" s="13"/>
      <c r="X20" s="13"/>
      <c r="Y20" s="13"/>
      <c r="Z20" s="13"/>
    </row>
    <row r="21" spans="1:26" ht="51" customHeight="1">
      <c r="A21" s="54"/>
      <c r="B21" s="44"/>
      <c r="C21" s="34"/>
      <c r="D21" s="34"/>
      <c r="E21" s="1" t="s">
        <v>10</v>
      </c>
      <c r="F21" s="7">
        <v>10496.2</v>
      </c>
      <c r="G21" s="7">
        <v>10496.2</v>
      </c>
      <c r="H21" s="7">
        <v>1635.9</v>
      </c>
      <c r="I21" s="7">
        <v>1635.9</v>
      </c>
      <c r="J21" s="7">
        <f>I21/F21*100</f>
        <v>15.585640517520627</v>
      </c>
      <c r="K21" s="7">
        <f>I21/G21*100</f>
        <v>15.585640517520627</v>
      </c>
      <c r="L21" s="7">
        <f>I21/H21*100</f>
        <v>100</v>
      </c>
      <c r="M21" s="40"/>
      <c r="N21" s="50"/>
      <c r="O21" s="13"/>
      <c r="P21" s="13"/>
      <c r="Q21" s="13"/>
      <c r="R21" s="13"/>
      <c r="S21" s="14"/>
      <c r="T21" s="13"/>
      <c r="U21" s="13"/>
      <c r="V21" s="13"/>
      <c r="W21" s="13"/>
      <c r="X21" s="13"/>
      <c r="Y21" s="13"/>
      <c r="Z21" s="13"/>
    </row>
    <row r="22" spans="1:26" ht="0.75" customHeight="1" hidden="1">
      <c r="A22" s="54"/>
      <c r="B22" s="44"/>
      <c r="C22" s="34"/>
      <c r="D22" s="34"/>
      <c r="E22" s="1"/>
      <c r="F22" s="7"/>
      <c r="G22" s="7"/>
      <c r="H22" s="7"/>
      <c r="I22" s="7"/>
      <c r="J22" s="7"/>
      <c r="K22" s="7"/>
      <c r="L22" s="7"/>
      <c r="M22" s="40"/>
      <c r="N22" s="50"/>
      <c r="O22" s="13"/>
      <c r="P22" s="13"/>
      <c r="Q22" s="13"/>
      <c r="R22" s="13"/>
      <c r="S22" s="14"/>
      <c r="T22" s="13"/>
      <c r="U22" s="13"/>
      <c r="V22" s="13"/>
      <c r="W22" s="13"/>
      <c r="X22" s="13"/>
      <c r="Y22" s="13"/>
      <c r="Z22" s="13"/>
    </row>
    <row r="23" spans="1:26" ht="60" customHeight="1">
      <c r="A23" s="54"/>
      <c r="B23" s="44"/>
      <c r="C23" s="34"/>
      <c r="D23" s="34"/>
      <c r="E23" s="1" t="s">
        <v>14</v>
      </c>
      <c r="F23" s="7" t="s">
        <v>0</v>
      </c>
      <c r="G23" s="7" t="s">
        <v>0</v>
      </c>
      <c r="H23" s="7" t="s">
        <v>0</v>
      </c>
      <c r="I23" s="7" t="s">
        <v>0</v>
      </c>
      <c r="J23" s="7" t="s">
        <v>0</v>
      </c>
      <c r="K23" s="7" t="s">
        <v>0</v>
      </c>
      <c r="L23" s="7" t="s">
        <v>0</v>
      </c>
      <c r="M23" s="40"/>
      <c r="N23" s="50"/>
      <c r="O23" s="13"/>
      <c r="P23" s="13"/>
      <c r="Q23" s="13"/>
      <c r="R23" s="13"/>
      <c r="S23" s="14"/>
      <c r="T23" s="13"/>
      <c r="U23" s="13"/>
      <c r="V23" s="13"/>
      <c r="W23" s="13"/>
      <c r="X23" s="13"/>
      <c r="Y23" s="13"/>
      <c r="Z23" s="13"/>
    </row>
    <row r="24" spans="1:26" ht="86.25" customHeight="1">
      <c r="A24" s="54"/>
      <c r="B24" s="44"/>
      <c r="C24" s="34"/>
      <c r="D24" s="34"/>
      <c r="E24" s="1" t="s">
        <v>11</v>
      </c>
      <c r="F24" s="7">
        <v>410</v>
      </c>
      <c r="G24" s="7">
        <v>0</v>
      </c>
      <c r="H24" s="7">
        <v>0</v>
      </c>
      <c r="I24" s="7">
        <v>0</v>
      </c>
      <c r="J24" s="7">
        <f>I24/F24*100</f>
        <v>0</v>
      </c>
      <c r="K24" s="7" t="s">
        <v>0</v>
      </c>
      <c r="L24" s="7" t="s">
        <v>0</v>
      </c>
      <c r="M24" s="49"/>
      <c r="N24" s="50"/>
      <c r="O24" s="13"/>
      <c r="P24" s="13"/>
      <c r="Q24" s="13"/>
      <c r="R24" s="13"/>
      <c r="S24" s="14"/>
      <c r="T24" s="13"/>
      <c r="U24" s="13"/>
      <c r="V24" s="13"/>
      <c r="W24" s="13"/>
      <c r="X24" s="13"/>
      <c r="Y24" s="13"/>
      <c r="Z24" s="13"/>
    </row>
    <row r="25" spans="1:26" ht="39" customHeight="1">
      <c r="A25" s="54">
        <v>3</v>
      </c>
      <c r="B25" s="44" t="s">
        <v>52</v>
      </c>
      <c r="C25" s="34" t="s">
        <v>51</v>
      </c>
      <c r="D25" s="34" t="s">
        <v>23</v>
      </c>
      <c r="E25" s="1" t="s">
        <v>8</v>
      </c>
      <c r="F25" s="7">
        <f>F26+F27+F28+F29+F30</f>
        <v>3920</v>
      </c>
      <c r="G25" s="7">
        <f>G26+G27+G28+G29+G30</f>
        <v>3920</v>
      </c>
      <c r="H25" s="7">
        <f>H28</f>
        <v>0</v>
      </c>
      <c r="I25" s="7">
        <f>I28</f>
        <v>0</v>
      </c>
      <c r="J25" s="7">
        <v>0</v>
      </c>
      <c r="K25" s="7">
        <v>0</v>
      </c>
      <c r="L25" s="7">
        <v>0</v>
      </c>
      <c r="M25" s="44" t="s">
        <v>99</v>
      </c>
      <c r="N25" s="44" t="s">
        <v>96</v>
      </c>
      <c r="O25" s="13">
        <f>P25+Q25+R25</f>
        <v>1</v>
      </c>
      <c r="P25" s="13">
        <v>0</v>
      </c>
      <c r="Q25" s="13">
        <v>0</v>
      </c>
      <c r="R25" s="13">
        <v>1</v>
      </c>
      <c r="S25" s="14">
        <v>0</v>
      </c>
      <c r="T25" s="13"/>
      <c r="U25" s="13"/>
      <c r="V25" s="13"/>
      <c r="W25" s="13"/>
      <c r="X25" s="13"/>
      <c r="Y25" s="13"/>
      <c r="Z25" s="13"/>
    </row>
    <row r="26" spans="1:26" ht="31.5">
      <c r="A26" s="54"/>
      <c r="B26" s="44"/>
      <c r="C26" s="34"/>
      <c r="D26" s="34"/>
      <c r="E26" s="1" t="s">
        <v>9</v>
      </c>
      <c r="F26" s="7"/>
      <c r="G26" s="7"/>
      <c r="H26" s="7" t="s">
        <v>0</v>
      </c>
      <c r="I26" s="7" t="s">
        <v>0</v>
      </c>
      <c r="J26" s="7" t="s">
        <v>0</v>
      </c>
      <c r="K26" s="7" t="s">
        <v>0</v>
      </c>
      <c r="L26" s="7"/>
      <c r="M26" s="50"/>
      <c r="N26" s="50"/>
      <c r="O26" s="13"/>
      <c r="P26" s="13"/>
      <c r="Q26" s="13"/>
      <c r="R26" s="13"/>
      <c r="S26" s="14"/>
      <c r="T26" s="13"/>
      <c r="U26" s="13"/>
      <c r="V26" s="13"/>
      <c r="W26" s="13"/>
      <c r="X26" s="13"/>
      <c r="Y26" s="13"/>
      <c r="Z26" s="13"/>
    </row>
    <row r="27" spans="1:26" ht="39" customHeight="1">
      <c r="A27" s="54"/>
      <c r="B27" s="44"/>
      <c r="C27" s="34"/>
      <c r="D27" s="34"/>
      <c r="E27" s="1" t="s">
        <v>1</v>
      </c>
      <c r="F27" s="7"/>
      <c r="G27" s="7"/>
      <c r="H27" s="7" t="s">
        <v>0</v>
      </c>
      <c r="I27" s="7" t="s">
        <v>0</v>
      </c>
      <c r="J27" s="7" t="s">
        <v>0</v>
      </c>
      <c r="K27" s="7" t="s">
        <v>0</v>
      </c>
      <c r="L27" s="7" t="s">
        <v>0</v>
      </c>
      <c r="M27" s="50"/>
      <c r="N27" s="50"/>
      <c r="O27" s="13"/>
      <c r="P27" s="13"/>
      <c r="Q27" s="13"/>
      <c r="R27" s="13"/>
      <c r="S27" s="14"/>
      <c r="T27" s="13"/>
      <c r="U27" s="13"/>
      <c r="V27" s="13"/>
      <c r="W27" s="13"/>
      <c r="X27" s="13"/>
      <c r="Y27" s="13"/>
      <c r="Z27" s="13"/>
    </row>
    <row r="28" spans="1:26" ht="46.5" customHeight="1">
      <c r="A28" s="54"/>
      <c r="B28" s="44"/>
      <c r="C28" s="34"/>
      <c r="D28" s="34"/>
      <c r="E28" s="1" t="s">
        <v>10</v>
      </c>
      <c r="F28" s="7">
        <v>3920</v>
      </c>
      <c r="G28" s="7">
        <v>3920</v>
      </c>
      <c r="H28" s="7">
        <v>0</v>
      </c>
      <c r="I28" s="7">
        <v>0</v>
      </c>
      <c r="J28" s="7">
        <v>0</v>
      </c>
      <c r="K28" s="7">
        <v>0</v>
      </c>
      <c r="L28" s="7">
        <v>0</v>
      </c>
      <c r="M28" s="50"/>
      <c r="N28" s="50"/>
      <c r="O28" s="13"/>
      <c r="P28" s="13"/>
      <c r="Q28" s="13"/>
      <c r="R28" s="13"/>
      <c r="S28" s="14"/>
      <c r="T28" s="13"/>
      <c r="U28" s="13"/>
      <c r="V28" s="13"/>
      <c r="W28" s="13"/>
      <c r="X28" s="13"/>
      <c r="Y28" s="13"/>
      <c r="Z28" s="13"/>
    </row>
    <row r="29" spans="1:26" ht="34.5" customHeight="1">
      <c r="A29" s="54"/>
      <c r="B29" s="44"/>
      <c r="C29" s="34"/>
      <c r="D29" s="34"/>
      <c r="E29" s="1" t="s">
        <v>14</v>
      </c>
      <c r="F29" s="7"/>
      <c r="G29" s="7"/>
      <c r="H29" s="7" t="s">
        <v>0</v>
      </c>
      <c r="I29" s="7" t="s">
        <v>0</v>
      </c>
      <c r="J29" s="7" t="s">
        <v>0</v>
      </c>
      <c r="K29" s="7" t="s">
        <v>0</v>
      </c>
      <c r="L29" s="7" t="s">
        <v>0</v>
      </c>
      <c r="M29" s="50"/>
      <c r="N29" s="50"/>
      <c r="O29" s="13"/>
      <c r="P29" s="13"/>
      <c r="Q29" s="13"/>
      <c r="R29" s="13"/>
      <c r="S29" s="14"/>
      <c r="T29" s="13"/>
      <c r="U29" s="13"/>
      <c r="V29" s="13"/>
      <c r="W29" s="13"/>
      <c r="X29" s="13"/>
      <c r="Y29" s="13"/>
      <c r="Z29" s="13"/>
    </row>
    <row r="30" spans="1:26" ht="34.5" customHeight="1">
      <c r="A30" s="54"/>
      <c r="B30" s="44"/>
      <c r="C30" s="34"/>
      <c r="D30" s="34"/>
      <c r="E30" s="1" t="s">
        <v>11</v>
      </c>
      <c r="F30" s="7"/>
      <c r="G30" s="7"/>
      <c r="H30" s="7" t="s">
        <v>0</v>
      </c>
      <c r="I30" s="7" t="s">
        <v>0</v>
      </c>
      <c r="J30" s="7" t="s">
        <v>0</v>
      </c>
      <c r="K30" s="7" t="s">
        <v>0</v>
      </c>
      <c r="L30" s="7" t="s">
        <v>0</v>
      </c>
      <c r="M30" s="50"/>
      <c r="N30" s="50"/>
      <c r="O30" s="13"/>
      <c r="P30" s="13"/>
      <c r="Q30" s="13"/>
      <c r="R30" s="13"/>
      <c r="S30" s="14"/>
      <c r="T30" s="13"/>
      <c r="U30" s="13"/>
      <c r="V30" s="13"/>
      <c r="W30" s="13"/>
      <c r="X30" s="13"/>
      <c r="Y30" s="13"/>
      <c r="Z30" s="13"/>
    </row>
    <row r="31" spans="1:26" ht="162" customHeight="1">
      <c r="A31" s="41">
        <v>4</v>
      </c>
      <c r="B31" s="39" t="s">
        <v>54</v>
      </c>
      <c r="C31" s="35" t="s">
        <v>53</v>
      </c>
      <c r="D31" s="35" t="s">
        <v>24</v>
      </c>
      <c r="E31" s="1" t="s">
        <v>8</v>
      </c>
      <c r="F31" s="7">
        <f>F32+F33+F34+F36</f>
        <v>239120.40000000002</v>
      </c>
      <c r="G31" s="7">
        <f>G32+G33+G34+G36</f>
        <v>221219.30000000002</v>
      </c>
      <c r="H31" s="7">
        <f>H32+H33+H34+H36</f>
        <v>44717.899999999994</v>
      </c>
      <c r="I31" s="7">
        <f>I32+I33+I34+I36</f>
        <v>44746.799999999996</v>
      </c>
      <c r="J31" s="7">
        <f>I31/F31*100</f>
        <v>18.71308345084735</v>
      </c>
      <c r="K31" s="7">
        <f>I31/G31*100</f>
        <v>20.227349060411996</v>
      </c>
      <c r="L31" s="7">
        <f>I31/H31*100</f>
        <v>100.06462736398625</v>
      </c>
      <c r="M31" s="39" t="s">
        <v>98</v>
      </c>
      <c r="N31" s="39" t="s">
        <v>116</v>
      </c>
      <c r="O31" s="13"/>
      <c r="P31" s="13"/>
      <c r="Q31" s="13"/>
      <c r="R31" s="13"/>
      <c r="S31" s="14"/>
      <c r="T31" s="13"/>
      <c r="U31" s="13"/>
      <c r="V31" s="13"/>
      <c r="W31" s="13"/>
      <c r="X31" s="13"/>
      <c r="Y31" s="13"/>
      <c r="Z31" s="13"/>
    </row>
    <row r="32" spans="1:26" ht="274.5" customHeight="1">
      <c r="A32" s="42"/>
      <c r="B32" s="40"/>
      <c r="C32" s="36"/>
      <c r="D32" s="36"/>
      <c r="E32" s="1" t="s">
        <v>9</v>
      </c>
      <c r="F32" s="7">
        <v>0</v>
      </c>
      <c r="G32" s="7">
        <v>16.9</v>
      </c>
      <c r="H32" s="7">
        <v>0</v>
      </c>
      <c r="I32" s="7">
        <v>0</v>
      </c>
      <c r="J32" s="7">
        <v>0</v>
      </c>
      <c r="K32" s="7">
        <f>I32/G32*100</f>
        <v>0</v>
      </c>
      <c r="L32" s="7">
        <v>0</v>
      </c>
      <c r="M32" s="40"/>
      <c r="N32" s="40"/>
      <c r="O32" s="13">
        <f>P32+Q32+R32</f>
        <v>4</v>
      </c>
      <c r="P32" s="13">
        <v>0</v>
      </c>
      <c r="Q32" s="13">
        <v>0</v>
      </c>
      <c r="R32" s="13">
        <v>4</v>
      </c>
      <c r="S32" s="14">
        <f>(9.4+0+0+0)/4</f>
        <v>2.35</v>
      </c>
      <c r="T32" s="13"/>
      <c r="U32" s="13"/>
      <c r="V32" s="13"/>
      <c r="W32" s="13">
        <f>6204/41000</f>
        <v>0.1513170731707317</v>
      </c>
      <c r="X32" s="13"/>
      <c r="Y32" s="13"/>
      <c r="Z32" s="13"/>
    </row>
    <row r="33" spans="1:26" ht="57" customHeight="1">
      <c r="A33" s="42"/>
      <c r="B33" s="40"/>
      <c r="C33" s="36"/>
      <c r="D33" s="36"/>
      <c r="E33" s="1" t="s">
        <v>1</v>
      </c>
      <c r="F33" s="7">
        <v>1322.2</v>
      </c>
      <c r="G33" s="7">
        <v>847.2</v>
      </c>
      <c r="H33" s="7">
        <v>165.1</v>
      </c>
      <c r="I33" s="7">
        <v>194</v>
      </c>
      <c r="J33" s="7">
        <f>I33/F33*100</f>
        <v>14.672515504462261</v>
      </c>
      <c r="K33" s="7">
        <f>I33/G33*100</f>
        <v>22.898961284230403</v>
      </c>
      <c r="L33" s="7">
        <f>I33/H33*100</f>
        <v>117.5045427013931</v>
      </c>
      <c r="M33" s="40" t="s">
        <v>117</v>
      </c>
      <c r="N33" s="40"/>
      <c r="O33" s="13"/>
      <c r="P33" s="13"/>
      <c r="Q33" s="13"/>
      <c r="R33" s="13"/>
      <c r="S33" s="14"/>
      <c r="T33" s="13"/>
      <c r="U33" s="13"/>
      <c r="V33" s="13"/>
      <c r="W33" s="13"/>
      <c r="X33" s="13"/>
      <c r="Y33" s="13"/>
      <c r="Z33" s="13"/>
    </row>
    <row r="34" spans="1:26" ht="48.75" customHeight="1">
      <c r="A34" s="42"/>
      <c r="B34" s="40"/>
      <c r="C34" s="36"/>
      <c r="D34" s="36"/>
      <c r="E34" s="1" t="s">
        <v>10</v>
      </c>
      <c r="F34" s="7">
        <v>228878.2</v>
      </c>
      <c r="G34" s="7">
        <v>220355.2</v>
      </c>
      <c r="H34" s="7">
        <v>40831.1</v>
      </c>
      <c r="I34" s="7">
        <v>40831.1</v>
      </c>
      <c r="J34" s="7">
        <f>I34/F34*100</f>
        <v>17.839663192038387</v>
      </c>
      <c r="K34" s="7">
        <f>I34/G34*100</f>
        <v>18.529673908308038</v>
      </c>
      <c r="L34" s="7">
        <f>I34/H34*100</f>
        <v>100</v>
      </c>
      <c r="M34" s="40"/>
      <c r="N34" s="40"/>
      <c r="O34" s="13"/>
      <c r="P34" s="13"/>
      <c r="Q34" s="13"/>
      <c r="R34" s="13"/>
      <c r="S34" s="14"/>
      <c r="T34" s="13"/>
      <c r="U34" s="13"/>
      <c r="V34" s="13"/>
      <c r="W34" s="13"/>
      <c r="X34" s="13"/>
      <c r="Y34" s="13"/>
      <c r="Z34" s="13"/>
    </row>
    <row r="35" spans="1:26" ht="66" customHeight="1">
      <c r="A35" s="42"/>
      <c r="B35" s="40"/>
      <c r="C35" s="36"/>
      <c r="D35" s="36"/>
      <c r="E35" s="1" t="s">
        <v>14</v>
      </c>
      <c r="F35" s="7"/>
      <c r="G35" s="7">
        <v>0</v>
      </c>
      <c r="H35" s="7">
        <v>0</v>
      </c>
      <c r="I35" s="7">
        <v>0</v>
      </c>
      <c r="J35" s="7" t="s">
        <v>0</v>
      </c>
      <c r="K35" s="7">
        <v>0</v>
      </c>
      <c r="L35" s="7">
        <v>0</v>
      </c>
      <c r="M35" s="60"/>
      <c r="N35" s="40"/>
      <c r="O35" s="13"/>
      <c r="P35" s="13"/>
      <c r="Q35" s="13"/>
      <c r="R35" s="13"/>
      <c r="S35" s="14"/>
      <c r="T35" s="13"/>
      <c r="U35" s="13"/>
      <c r="V35" s="13"/>
      <c r="W35" s="13"/>
      <c r="X35" s="13"/>
      <c r="Y35" s="13"/>
      <c r="Z35" s="13"/>
    </row>
    <row r="36" spans="1:26" ht="40.5" customHeight="1">
      <c r="A36" s="43"/>
      <c r="B36" s="37"/>
      <c r="C36" s="37"/>
      <c r="D36" s="37"/>
      <c r="E36" s="1" t="s">
        <v>11</v>
      </c>
      <c r="F36" s="7">
        <v>8920</v>
      </c>
      <c r="G36" s="7"/>
      <c r="H36" s="7">
        <v>3721.7</v>
      </c>
      <c r="I36" s="7">
        <v>3721.7</v>
      </c>
      <c r="J36" s="7">
        <f>I36/F36*100</f>
        <v>41.723094170403584</v>
      </c>
      <c r="K36" s="7" t="s">
        <v>0</v>
      </c>
      <c r="L36" s="7">
        <f>I36/H36*100</f>
        <v>100</v>
      </c>
      <c r="M36" s="37"/>
      <c r="N36" s="43"/>
      <c r="O36" s="13"/>
      <c r="P36" s="13"/>
      <c r="Q36" s="13"/>
      <c r="R36" s="13"/>
      <c r="S36" s="14"/>
      <c r="T36" s="13"/>
      <c r="U36" s="13"/>
      <c r="V36" s="13"/>
      <c r="W36" s="13"/>
      <c r="X36" s="13"/>
      <c r="Y36" s="13"/>
      <c r="Z36" s="13"/>
    </row>
    <row r="37" spans="1:26" ht="109.5" customHeight="1">
      <c r="A37" s="54">
        <v>5</v>
      </c>
      <c r="B37" s="44" t="s">
        <v>55</v>
      </c>
      <c r="C37" s="34" t="s">
        <v>56</v>
      </c>
      <c r="D37" s="34" t="s">
        <v>25</v>
      </c>
      <c r="E37" s="1" t="s">
        <v>8</v>
      </c>
      <c r="F37" s="7">
        <f>F38+F39+F40+F42</f>
        <v>105822.59999999999</v>
      </c>
      <c r="G37" s="7">
        <f>G38+G39+G40+G42</f>
        <v>516664</v>
      </c>
      <c r="H37" s="7">
        <f>H38+H39+H40+H42</f>
        <v>24090</v>
      </c>
      <c r="I37" s="7">
        <f>I38+I39+I40+I42</f>
        <v>23440.5</v>
      </c>
      <c r="J37" s="7">
        <f>I37/F37*100</f>
        <v>22.150750406812914</v>
      </c>
      <c r="K37" s="7">
        <f>(I38+I39+I40)/G37*100</f>
        <v>4.443448740380596</v>
      </c>
      <c r="L37" s="7">
        <f>I37/H37*100</f>
        <v>97.30386052303861</v>
      </c>
      <c r="M37" s="44" t="s">
        <v>118</v>
      </c>
      <c r="N37" s="61" t="s">
        <v>106</v>
      </c>
      <c r="O37" s="13">
        <f>P37+Q37+R37</f>
        <v>8</v>
      </c>
      <c r="P37" s="13">
        <v>0</v>
      </c>
      <c r="Q37" s="13">
        <v>2</v>
      </c>
      <c r="R37" s="13">
        <v>6</v>
      </c>
      <c r="S37" s="14">
        <v>23.6</v>
      </c>
      <c r="T37" s="13"/>
      <c r="U37" s="13"/>
      <c r="V37" s="13"/>
      <c r="W37" s="13"/>
      <c r="X37" s="13"/>
      <c r="Y37" s="13"/>
      <c r="Z37" s="13"/>
    </row>
    <row r="38" spans="1:26" ht="67.5" customHeight="1">
      <c r="A38" s="54"/>
      <c r="B38" s="44"/>
      <c r="C38" s="34"/>
      <c r="D38" s="34"/>
      <c r="E38" s="1" t="s">
        <v>9</v>
      </c>
      <c r="F38" s="7">
        <v>475.9</v>
      </c>
      <c r="G38" s="7">
        <v>475.9</v>
      </c>
      <c r="H38" s="7"/>
      <c r="I38" s="7"/>
      <c r="J38" s="7"/>
      <c r="K38" s="7"/>
      <c r="L38" s="7"/>
      <c r="M38" s="50"/>
      <c r="N38" s="51"/>
      <c r="O38" s="13"/>
      <c r="P38" s="13"/>
      <c r="Q38" s="13"/>
      <c r="R38" s="13"/>
      <c r="S38" s="14"/>
      <c r="T38" s="13"/>
      <c r="U38" s="13"/>
      <c r="V38" s="13"/>
      <c r="W38" s="13"/>
      <c r="X38" s="13"/>
      <c r="Y38" s="13"/>
      <c r="Z38" s="13"/>
    </row>
    <row r="39" spans="1:26" ht="78" customHeight="1">
      <c r="A39" s="54"/>
      <c r="B39" s="44"/>
      <c r="C39" s="34"/>
      <c r="D39" s="34"/>
      <c r="E39" s="1" t="s">
        <v>1</v>
      </c>
      <c r="F39" s="7">
        <v>1826.6</v>
      </c>
      <c r="G39" s="7">
        <v>2576.1</v>
      </c>
      <c r="H39" s="7">
        <v>749.5</v>
      </c>
      <c r="I39" s="7">
        <v>100</v>
      </c>
      <c r="J39" s="7">
        <f>I39/F39*100</f>
        <v>5.474652359575168</v>
      </c>
      <c r="K39" s="7">
        <f>I39/G39*100</f>
        <v>3.8818368852140837</v>
      </c>
      <c r="L39" s="7">
        <v>0</v>
      </c>
      <c r="M39" s="50"/>
      <c r="N39" s="51"/>
      <c r="O39" s="13"/>
      <c r="P39" s="13"/>
      <c r="Q39" s="13"/>
      <c r="R39" s="13"/>
      <c r="S39" s="14"/>
      <c r="T39" s="13"/>
      <c r="U39" s="13"/>
      <c r="V39" s="13"/>
      <c r="W39" s="13"/>
      <c r="X39" s="13"/>
      <c r="Y39" s="13"/>
      <c r="Z39" s="13"/>
    </row>
    <row r="40" spans="1:26" ht="63" customHeight="1">
      <c r="A40" s="54"/>
      <c r="B40" s="44"/>
      <c r="C40" s="34"/>
      <c r="D40" s="34"/>
      <c r="E40" s="1" t="s">
        <v>10</v>
      </c>
      <c r="F40" s="7">
        <v>101659.7</v>
      </c>
      <c r="G40" s="7">
        <v>513612</v>
      </c>
      <c r="H40" s="7">
        <v>22857.7</v>
      </c>
      <c r="I40" s="7">
        <v>22857.7</v>
      </c>
      <c r="J40" s="7">
        <f>I40/F40*100</f>
        <v>22.48452434937345</v>
      </c>
      <c r="K40" s="7">
        <f>I40/G40*100</f>
        <v>4.450382779218554</v>
      </c>
      <c r="L40" s="7">
        <f>I40/H40*100</f>
        <v>100</v>
      </c>
      <c r="M40" s="50"/>
      <c r="N40" s="51"/>
      <c r="O40" s="13"/>
      <c r="P40" s="13"/>
      <c r="Q40" s="13"/>
      <c r="R40" s="13"/>
      <c r="S40" s="14"/>
      <c r="T40" s="13"/>
      <c r="U40" s="13"/>
      <c r="V40" s="13"/>
      <c r="W40" s="13"/>
      <c r="X40" s="13"/>
      <c r="Y40" s="13"/>
      <c r="Z40" s="13"/>
    </row>
    <row r="41" spans="1:26" ht="55.5" customHeight="1">
      <c r="A41" s="54"/>
      <c r="B41" s="44"/>
      <c r="C41" s="34"/>
      <c r="D41" s="34"/>
      <c r="E41" s="1" t="s">
        <v>14</v>
      </c>
      <c r="F41" s="7"/>
      <c r="G41" s="7">
        <v>412567.4</v>
      </c>
      <c r="H41" s="7">
        <v>0</v>
      </c>
      <c r="I41" s="7">
        <v>0</v>
      </c>
      <c r="J41" s="7" t="s">
        <v>0</v>
      </c>
      <c r="K41" s="7" t="s">
        <v>0</v>
      </c>
      <c r="L41" s="7">
        <v>0</v>
      </c>
      <c r="M41" s="50"/>
      <c r="N41" s="51"/>
      <c r="O41" s="13"/>
      <c r="P41" s="13"/>
      <c r="Q41" s="13"/>
      <c r="R41" s="13"/>
      <c r="S41" s="14"/>
      <c r="T41" s="13"/>
      <c r="U41" s="13"/>
      <c r="V41" s="13"/>
      <c r="W41" s="13"/>
      <c r="X41" s="13"/>
      <c r="Y41" s="13"/>
      <c r="Z41" s="13"/>
    </row>
    <row r="42" spans="1:26" ht="86.25" customHeight="1">
      <c r="A42" s="54"/>
      <c r="B42" s="44"/>
      <c r="C42" s="34"/>
      <c r="D42" s="34"/>
      <c r="E42" s="1" t="s">
        <v>11</v>
      </c>
      <c r="F42" s="7">
        <v>1860.4</v>
      </c>
      <c r="G42" s="7"/>
      <c r="H42" s="7">
        <v>482.8</v>
      </c>
      <c r="I42" s="7">
        <v>482.8</v>
      </c>
      <c r="J42" s="7">
        <f>I42/F42*100</f>
        <v>25.951408299290474</v>
      </c>
      <c r="K42" s="7" t="s">
        <v>0</v>
      </c>
      <c r="L42" s="7">
        <v>0</v>
      </c>
      <c r="M42" s="50"/>
      <c r="N42" s="51"/>
      <c r="O42" s="16">
        <f>P42+Q42+R42</f>
        <v>0</v>
      </c>
      <c r="P42" s="13"/>
      <c r="Q42" s="13"/>
      <c r="R42" s="13"/>
      <c r="S42" s="14"/>
      <c r="T42" s="13"/>
      <c r="U42" s="13"/>
      <c r="V42" s="13"/>
      <c r="W42" s="13"/>
      <c r="X42" s="13"/>
      <c r="Y42" s="13"/>
      <c r="Z42" s="13"/>
    </row>
    <row r="43" spans="1:26" ht="78.75" customHeight="1">
      <c r="A43" s="54">
        <v>6</v>
      </c>
      <c r="B43" s="44" t="s">
        <v>58</v>
      </c>
      <c r="C43" s="34" t="s">
        <v>57</v>
      </c>
      <c r="D43" s="34" t="s">
        <v>23</v>
      </c>
      <c r="E43" s="1" t="s">
        <v>8</v>
      </c>
      <c r="F43" s="7">
        <f>F44+F45+F46+F48</f>
        <v>8533.5</v>
      </c>
      <c r="G43" s="7">
        <f>G44+G45+G46+G48</f>
        <v>8810.3</v>
      </c>
      <c r="H43" s="7">
        <f>H44+H45+H46+H48</f>
        <v>2213.3</v>
      </c>
      <c r="I43" s="7">
        <f>I44+I45+I46+I48</f>
        <v>2205.7</v>
      </c>
      <c r="J43" s="7">
        <f>I43/F43*100</f>
        <v>25.847542040194526</v>
      </c>
      <c r="K43" s="7">
        <f>I43/G43*100</f>
        <v>25.03546984779179</v>
      </c>
      <c r="L43" s="7">
        <f>I43/H43*100</f>
        <v>99.65662133465864</v>
      </c>
      <c r="M43" s="39" t="s">
        <v>119</v>
      </c>
      <c r="N43" s="44" t="s">
        <v>138</v>
      </c>
      <c r="O43" s="16">
        <f>P43+Q43+R43</f>
        <v>2</v>
      </c>
      <c r="P43" s="13">
        <v>1</v>
      </c>
      <c r="Q43" s="13">
        <v>0</v>
      </c>
      <c r="R43" s="13">
        <v>1</v>
      </c>
      <c r="S43" s="14">
        <f>(100+0)/2</f>
        <v>50</v>
      </c>
      <c r="T43" s="13"/>
      <c r="U43" s="13"/>
      <c r="V43" s="13"/>
      <c r="W43" s="13"/>
      <c r="X43" s="13"/>
      <c r="Y43" s="13"/>
      <c r="Z43" s="13"/>
    </row>
    <row r="44" spans="1:26" ht="72" customHeight="1">
      <c r="A44" s="54"/>
      <c r="B44" s="44"/>
      <c r="C44" s="34"/>
      <c r="D44" s="34"/>
      <c r="E44" s="1" t="s">
        <v>9</v>
      </c>
      <c r="F44" s="7"/>
      <c r="G44" s="7">
        <v>263</v>
      </c>
      <c r="H44" s="7"/>
      <c r="I44" s="7"/>
      <c r="J44" s="7"/>
      <c r="K44" s="7"/>
      <c r="L44" s="7"/>
      <c r="M44" s="40"/>
      <c r="N44" s="50"/>
      <c r="O44" s="13"/>
      <c r="P44" s="13"/>
      <c r="Q44" s="13"/>
      <c r="R44" s="13"/>
      <c r="S44" s="14"/>
      <c r="T44" s="13"/>
      <c r="U44" s="13"/>
      <c r="V44" s="13"/>
      <c r="W44" s="13"/>
      <c r="X44" s="13"/>
      <c r="Y44" s="13"/>
      <c r="Z44" s="13"/>
    </row>
    <row r="45" spans="1:26" ht="189.75" customHeight="1">
      <c r="A45" s="54"/>
      <c r="B45" s="44"/>
      <c r="C45" s="34"/>
      <c r="D45" s="34"/>
      <c r="E45" s="1" t="s">
        <v>1</v>
      </c>
      <c r="F45" s="7">
        <v>3599.3</v>
      </c>
      <c r="G45" s="7">
        <v>3613.1</v>
      </c>
      <c r="H45" s="7">
        <v>520.5</v>
      </c>
      <c r="I45" s="7">
        <v>512.9</v>
      </c>
      <c r="J45" s="7">
        <f>I45/F45*100</f>
        <v>14.249993054204982</v>
      </c>
      <c r="K45" s="7">
        <f>I45/G45*100</f>
        <v>14.195566134344467</v>
      </c>
      <c r="L45" s="7">
        <f>I45/H45*100</f>
        <v>98.53986551392892</v>
      </c>
      <c r="M45" s="40"/>
      <c r="N45" s="50"/>
      <c r="O45" s="13"/>
      <c r="P45" s="13"/>
      <c r="Q45" s="13"/>
      <c r="R45" s="13"/>
      <c r="S45" s="14"/>
      <c r="T45" s="13"/>
      <c r="U45" s="13"/>
      <c r="V45" s="13"/>
      <c r="W45" s="13"/>
      <c r="X45" s="13"/>
      <c r="Y45" s="13"/>
      <c r="Z45" s="13"/>
    </row>
    <row r="46" spans="1:26" ht="111" customHeight="1">
      <c r="A46" s="54"/>
      <c r="B46" s="44"/>
      <c r="C46" s="34"/>
      <c r="D46" s="34"/>
      <c r="E46" s="1" t="s">
        <v>10</v>
      </c>
      <c r="F46" s="7">
        <v>4934.2</v>
      </c>
      <c r="G46" s="7">
        <v>4934.2</v>
      </c>
      <c r="H46" s="7">
        <v>1692.8</v>
      </c>
      <c r="I46" s="7">
        <v>1692.8</v>
      </c>
      <c r="J46" s="7">
        <f>I46/F46*100</f>
        <v>34.307486522637916</v>
      </c>
      <c r="K46" s="7">
        <f>I46/G46*100</f>
        <v>34.307486522637916</v>
      </c>
      <c r="L46" s="7">
        <f>I46/H46*100</f>
        <v>100</v>
      </c>
      <c r="M46" s="40" t="s">
        <v>144</v>
      </c>
      <c r="N46" s="50"/>
      <c r="O46" s="13"/>
      <c r="P46" s="13"/>
      <c r="Q46" s="13"/>
      <c r="R46" s="13"/>
      <c r="S46" s="14"/>
      <c r="T46" s="13"/>
      <c r="U46" s="13"/>
      <c r="V46" s="13"/>
      <c r="W46" s="13"/>
      <c r="X46" s="13"/>
      <c r="Y46" s="13"/>
      <c r="Z46" s="13"/>
    </row>
    <row r="47" spans="1:26" ht="123" customHeight="1">
      <c r="A47" s="54"/>
      <c r="B47" s="44"/>
      <c r="C47" s="34"/>
      <c r="D47" s="34"/>
      <c r="E47" s="1" t="s">
        <v>14</v>
      </c>
      <c r="F47" s="7"/>
      <c r="G47" s="7" t="s">
        <v>0</v>
      </c>
      <c r="H47" s="7" t="s">
        <v>42</v>
      </c>
      <c r="I47" s="7" t="s">
        <v>0</v>
      </c>
      <c r="J47" s="7" t="s">
        <v>0</v>
      </c>
      <c r="K47" s="7" t="s">
        <v>0</v>
      </c>
      <c r="L47" s="7" t="s">
        <v>0</v>
      </c>
      <c r="M47" s="40"/>
      <c r="N47" s="50"/>
      <c r="O47" s="13"/>
      <c r="P47" s="13"/>
      <c r="Q47" s="13"/>
      <c r="R47" s="13"/>
      <c r="S47" s="14"/>
      <c r="T47" s="13"/>
      <c r="U47" s="13"/>
      <c r="V47" s="13"/>
      <c r="W47" s="13"/>
      <c r="X47" s="13"/>
      <c r="Y47" s="13"/>
      <c r="Z47" s="13"/>
    </row>
    <row r="48" spans="1:26" ht="115.5" customHeight="1">
      <c r="A48" s="54"/>
      <c r="B48" s="44"/>
      <c r="C48" s="34"/>
      <c r="D48" s="34"/>
      <c r="E48" s="1" t="s">
        <v>11</v>
      </c>
      <c r="F48" s="7"/>
      <c r="G48" s="7"/>
      <c r="H48" s="7"/>
      <c r="I48" s="7"/>
      <c r="J48" s="7"/>
      <c r="K48" s="7"/>
      <c r="L48" s="7" t="s">
        <v>0</v>
      </c>
      <c r="M48" s="49"/>
      <c r="N48" s="50"/>
      <c r="O48" s="13"/>
      <c r="P48" s="13"/>
      <c r="Q48" s="13"/>
      <c r="R48" s="13"/>
      <c r="S48" s="14"/>
      <c r="T48" s="13"/>
      <c r="U48" s="13"/>
      <c r="V48" s="13"/>
      <c r="W48" s="13"/>
      <c r="X48" s="13"/>
      <c r="Y48" s="13"/>
      <c r="Z48" s="13"/>
    </row>
    <row r="49" spans="1:26" ht="111" customHeight="1">
      <c r="A49" s="54">
        <v>7</v>
      </c>
      <c r="B49" s="44" t="s">
        <v>59</v>
      </c>
      <c r="C49" s="34" t="s">
        <v>60</v>
      </c>
      <c r="D49" s="34" t="s">
        <v>26</v>
      </c>
      <c r="E49" s="1" t="s">
        <v>8</v>
      </c>
      <c r="F49" s="7">
        <f>F50+F51+F52+F54</f>
        <v>35300.8</v>
      </c>
      <c r="G49" s="7">
        <f>G50+G51+G52+G54</f>
        <v>35300.8</v>
      </c>
      <c r="H49" s="7">
        <f>H50+H51+H52+H54</f>
        <v>3298</v>
      </c>
      <c r="I49" s="7">
        <f>I50+I51+I52+I54</f>
        <v>2991.3</v>
      </c>
      <c r="J49" s="7">
        <f>I49/F49*100</f>
        <v>8.473745637492634</v>
      </c>
      <c r="K49" s="7">
        <f>I49/G49*100</f>
        <v>8.473745637492634</v>
      </c>
      <c r="L49" s="7">
        <f>I49/H49*100</f>
        <v>90.7004244996968</v>
      </c>
      <c r="M49" s="44" t="s">
        <v>139</v>
      </c>
      <c r="N49" s="44" t="s">
        <v>94</v>
      </c>
      <c r="O49" s="16">
        <f>P49+Q49+R49</f>
        <v>13</v>
      </c>
      <c r="P49" s="20">
        <v>3</v>
      </c>
      <c r="Q49" s="20">
        <v>0</v>
      </c>
      <c r="R49" s="20">
        <v>10</v>
      </c>
      <c r="S49" s="14">
        <v>28.6</v>
      </c>
      <c r="T49" s="13"/>
      <c r="U49" s="13"/>
      <c r="V49" s="13"/>
      <c r="W49" s="13"/>
      <c r="X49" s="13"/>
      <c r="Y49" s="13"/>
      <c r="Z49" s="13"/>
    </row>
    <row r="50" spans="1:26" ht="83.25" customHeight="1">
      <c r="A50" s="54"/>
      <c r="B50" s="44"/>
      <c r="C50" s="34"/>
      <c r="D50" s="34"/>
      <c r="E50" s="1" t="s">
        <v>9</v>
      </c>
      <c r="F50" s="7"/>
      <c r="G50" s="7"/>
      <c r="H50" s="7"/>
      <c r="I50" s="7"/>
      <c r="J50" s="7"/>
      <c r="K50" s="7"/>
      <c r="L50" s="7"/>
      <c r="M50" s="50"/>
      <c r="N50" s="50"/>
      <c r="O50" s="13"/>
      <c r="P50" s="13"/>
      <c r="Q50" s="13"/>
      <c r="R50" s="13"/>
      <c r="S50" s="14"/>
      <c r="T50" s="13"/>
      <c r="U50" s="13"/>
      <c r="V50" s="13"/>
      <c r="W50" s="13"/>
      <c r="X50" s="13"/>
      <c r="Y50" s="13"/>
      <c r="Z50" s="13"/>
    </row>
    <row r="51" spans="1:26" ht="92.25" customHeight="1">
      <c r="A51" s="54"/>
      <c r="B51" s="44"/>
      <c r="C51" s="34"/>
      <c r="D51" s="34"/>
      <c r="E51" s="1" t="s">
        <v>1</v>
      </c>
      <c r="F51" s="7">
        <v>34646.8</v>
      </c>
      <c r="G51" s="7">
        <v>34646.8</v>
      </c>
      <c r="H51" s="7">
        <v>3161.5</v>
      </c>
      <c r="I51" s="7">
        <v>2854.8</v>
      </c>
      <c r="J51" s="7">
        <f>I51/F51*100</f>
        <v>8.239721994527633</v>
      </c>
      <c r="K51" s="7">
        <f>I51/G51*100</f>
        <v>8.239721994527633</v>
      </c>
      <c r="L51" s="7">
        <f>I51/H51*100</f>
        <v>90.2989087458485</v>
      </c>
      <c r="M51" s="50"/>
      <c r="N51" s="50"/>
      <c r="O51" s="13"/>
      <c r="P51" s="13"/>
      <c r="Q51" s="13"/>
      <c r="R51" s="13"/>
      <c r="S51" s="14"/>
      <c r="T51" s="13"/>
      <c r="U51" s="13"/>
      <c r="V51" s="13"/>
      <c r="W51" s="13"/>
      <c r="X51" s="13"/>
      <c r="Y51" s="13"/>
      <c r="Z51" s="13"/>
    </row>
    <row r="52" spans="1:26" ht="66" customHeight="1">
      <c r="A52" s="54"/>
      <c r="B52" s="44"/>
      <c r="C52" s="34"/>
      <c r="D52" s="34"/>
      <c r="E52" s="1" t="s">
        <v>10</v>
      </c>
      <c r="F52" s="7">
        <v>654</v>
      </c>
      <c r="G52" s="7">
        <v>654</v>
      </c>
      <c r="H52" s="7">
        <v>136.5</v>
      </c>
      <c r="I52" s="7">
        <v>136.5</v>
      </c>
      <c r="J52" s="7">
        <f>I52/F52*100</f>
        <v>20.871559633027523</v>
      </c>
      <c r="K52" s="7">
        <f>I52/G52*100</f>
        <v>20.871559633027523</v>
      </c>
      <c r="L52" s="7">
        <f>I52/H52*100</f>
        <v>100</v>
      </c>
      <c r="M52" s="50"/>
      <c r="N52" s="50"/>
      <c r="O52" s="13"/>
      <c r="P52" s="13"/>
      <c r="Q52" s="13"/>
      <c r="R52" s="13"/>
      <c r="S52" s="14"/>
      <c r="T52" s="13"/>
      <c r="U52" s="13"/>
      <c r="V52" s="13"/>
      <c r="W52" s="13"/>
      <c r="X52" s="13"/>
      <c r="Y52" s="13"/>
      <c r="Z52" s="13"/>
    </row>
    <row r="53" spans="1:26" ht="63.75" customHeight="1">
      <c r="A53" s="54"/>
      <c r="B53" s="44"/>
      <c r="C53" s="34"/>
      <c r="D53" s="34"/>
      <c r="E53" s="1" t="s">
        <v>14</v>
      </c>
      <c r="F53" s="7"/>
      <c r="G53" s="7" t="s">
        <v>0</v>
      </c>
      <c r="H53" s="7" t="s">
        <v>0</v>
      </c>
      <c r="I53" s="7" t="s">
        <v>0</v>
      </c>
      <c r="J53" s="7" t="s">
        <v>0</v>
      </c>
      <c r="K53" s="7" t="s">
        <v>0</v>
      </c>
      <c r="L53" s="7" t="s">
        <v>0</v>
      </c>
      <c r="M53" s="50"/>
      <c r="N53" s="50"/>
      <c r="O53" s="13"/>
      <c r="P53" s="13"/>
      <c r="Q53" s="13"/>
      <c r="R53" s="13"/>
      <c r="S53" s="14"/>
      <c r="T53" s="13"/>
      <c r="U53" s="13"/>
      <c r="V53" s="13"/>
      <c r="W53" s="13"/>
      <c r="X53" s="13"/>
      <c r="Y53" s="13"/>
      <c r="Z53" s="13"/>
    </row>
    <row r="54" spans="1:26" ht="64.5" customHeight="1">
      <c r="A54" s="54"/>
      <c r="B54" s="44"/>
      <c r="C54" s="34"/>
      <c r="D54" s="34"/>
      <c r="E54" s="1" t="s">
        <v>11</v>
      </c>
      <c r="F54" s="7"/>
      <c r="G54" s="7"/>
      <c r="H54" s="7"/>
      <c r="I54" s="7"/>
      <c r="J54" s="7"/>
      <c r="K54" s="7"/>
      <c r="L54" s="7" t="s">
        <v>0</v>
      </c>
      <c r="M54" s="50"/>
      <c r="N54" s="50"/>
      <c r="O54" s="13"/>
      <c r="P54" s="13"/>
      <c r="Q54" s="13"/>
      <c r="R54" s="13"/>
      <c r="S54" s="14"/>
      <c r="T54" s="13"/>
      <c r="U54" s="13"/>
      <c r="V54" s="13"/>
      <c r="W54" s="13"/>
      <c r="X54" s="13"/>
      <c r="Y54" s="13"/>
      <c r="Z54" s="13"/>
    </row>
    <row r="55" spans="1:26" ht="250.5" customHeight="1">
      <c r="A55" s="41">
        <v>8</v>
      </c>
      <c r="B55" s="44" t="s">
        <v>61</v>
      </c>
      <c r="C55" s="34" t="s">
        <v>62</v>
      </c>
      <c r="D55" s="34" t="s">
        <v>27</v>
      </c>
      <c r="E55" s="1" t="s">
        <v>8</v>
      </c>
      <c r="F55" s="7">
        <f>F56+F57+F58</f>
        <v>1520936.9999999998</v>
      </c>
      <c r="G55" s="7">
        <f>G56+G57+G58</f>
        <v>1806652.4</v>
      </c>
      <c r="H55" s="7">
        <f>H56+H57+H58</f>
        <v>13212</v>
      </c>
      <c r="I55" s="7">
        <f>I56+I57+I58</f>
        <v>27511.7</v>
      </c>
      <c r="J55" s="7">
        <f>I55/F55*100</f>
        <v>1.8088651929698603</v>
      </c>
      <c r="K55" s="7">
        <f>I55/G55*100</f>
        <v>1.5227998479397586</v>
      </c>
      <c r="L55" s="7">
        <f>I55/H55*100</f>
        <v>208.23266727217683</v>
      </c>
      <c r="M55" s="39" t="s">
        <v>93</v>
      </c>
      <c r="N55" s="44" t="s">
        <v>111</v>
      </c>
      <c r="O55" s="13">
        <f>P55+Q55+R55</f>
        <v>7</v>
      </c>
      <c r="P55" s="13">
        <v>1</v>
      </c>
      <c r="Q55" s="13">
        <v>2</v>
      </c>
      <c r="R55" s="13">
        <v>4</v>
      </c>
      <c r="S55" s="14">
        <f>(2.1+100+0+93.5+0+52+0)/7</f>
        <v>35.371428571428574</v>
      </c>
      <c r="T55" s="13"/>
      <c r="U55" s="13"/>
      <c r="V55" s="13"/>
      <c r="W55" s="13"/>
      <c r="X55" s="13"/>
      <c r="Y55" s="13"/>
      <c r="Z55" s="13"/>
    </row>
    <row r="56" spans="1:26" ht="208.5" customHeight="1">
      <c r="A56" s="42"/>
      <c r="B56" s="44"/>
      <c r="C56" s="34"/>
      <c r="D56" s="34"/>
      <c r="E56" s="1" t="s">
        <v>9</v>
      </c>
      <c r="F56" s="7">
        <v>4536.9</v>
      </c>
      <c r="G56" s="7">
        <v>4536.7</v>
      </c>
      <c r="H56" s="7">
        <v>0</v>
      </c>
      <c r="I56" s="7">
        <v>0</v>
      </c>
      <c r="J56" s="7">
        <f>I56/F56*100</f>
        <v>0</v>
      </c>
      <c r="K56" s="7">
        <f>I56/G56*100</f>
        <v>0</v>
      </c>
      <c r="L56" s="7">
        <v>0</v>
      </c>
      <c r="M56" s="40"/>
      <c r="N56" s="50"/>
      <c r="O56" s="13"/>
      <c r="P56" s="13"/>
      <c r="Q56" s="13"/>
      <c r="R56" s="13"/>
      <c r="S56" s="14"/>
      <c r="T56" s="13"/>
      <c r="U56" s="13"/>
      <c r="V56" s="13"/>
      <c r="W56" s="13"/>
      <c r="X56" s="13"/>
      <c r="Y56" s="13"/>
      <c r="Z56" s="13"/>
    </row>
    <row r="57" spans="1:26" ht="69" customHeight="1">
      <c r="A57" s="42"/>
      <c r="B57" s="44"/>
      <c r="C57" s="34"/>
      <c r="D57" s="34"/>
      <c r="E57" s="1" t="s">
        <v>1</v>
      </c>
      <c r="F57" s="7">
        <v>1323829.2</v>
      </c>
      <c r="G57" s="7">
        <v>1586581.3</v>
      </c>
      <c r="H57" s="7"/>
      <c r="I57" s="7">
        <v>14299.7</v>
      </c>
      <c r="J57" s="7">
        <f>I57/F57*100</f>
        <v>1.0801771104610776</v>
      </c>
      <c r="K57" s="7">
        <f>I57/G57*100</f>
        <v>0.9012900883175669</v>
      </c>
      <c r="L57" s="7">
        <v>0</v>
      </c>
      <c r="M57" s="40" t="s">
        <v>142</v>
      </c>
      <c r="N57" s="50"/>
      <c r="O57" s="13"/>
      <c r="P57" s="13"/>
      <c r="Q57" s="13"/>
      <c r="R57" s="13"/>
      <c r="S57" s="14"/>
      <c r="T57" s="13"/>
      <c r="U57" s="13"/>
      <c r="V57" s="13"/>
      <c r="W57" s="13"/>
      <c r="X57" s="13"/>
      <c r="Y57" s="13"/>
      <c r="Z57" s="13"/>
    </row>
    <row r="58" spans="1:26" ht="64.5" customHeight="1">
      <c r="A58" s="42"/>
      <c r="B58" s="44"/>
      <c r="C58" s="34"/>
      <c r="D58" s="34"/>
      <c r="E58" s="1" t="s">
        <v>10</v>
      </c>
      <c r="F58" s="7">
        <v>192570.9</v>
      </c>
      <c r="G58" s="7">
        <v>215534.4</v>
      </c>
      <c r="H58" s="7">
        <v>13212</v>
      </c>
      <c r="I58" s="7">
        <v>13212</v>
      </c>
      <c r="J58" s="7">
        <f>I58/F58*100</f>
        <v>6.860849692243221</v>
      </c>
      <c r="K58" s="7">
        <f>I58/G58*100</f>
        <v>6.129879963476828</v>
      </c>
      <c r="L58" s="7">
        <f>I58/H58*100</f>
        <v>100</v>
      </c>
      <c r="M58" s="40"/>
      <c r="N58" s="50"/>
      <c r="O58" s="13"/>
      <c r="P58" s="13"/>
      <c r="Q58" s="13"/>
      <c r="R58" s="13"/>
      <c r="S58" s="14"/>
      <c r="T58" s="13"/>
      <c r="U58" s="13"/>
      <c r="V58" s="13"/>
      <c r="W58" s="13"/>
      <c r="X58" s="13"/>
      <c r="Y58" s="13"/>
      <c r="Z58" s="13"/>
    </row>
    <row r="59" spans="1:26" ht="72.75" customHeight="1">
      <c r="A59" s="42"/>
      <c r="B59" s="44"/>
      <c r="C59" s="34"/>
      <c r="D59" s="34"/>
      <c r="E59" s="1" t="s">
        <v>14</v>
      </c>
      <c r="F59" s="7"/>
      <c r="G59" s="7">
        <v>1221843</v>
      </c>
      <c r="H59" s="7" t="s">
        <v>0</v>
      </c>
      <c r="I59" s="7" t="s">
        <v>0</v>
      </c>
      <c r="J59" s="7" t="s">
        <v>0</v>
      </c>
      <c r="K59" s="7" t="s">
        <v>0</v>
      </c>
      <c r="L59" s="7" t="s">
        <v>0</v>
      </c>
      <c r="M59" s="40"/>
      <c r="N59" s="50"/>
      <c r="O59" s="13"/>
      <c r="P59" s="13"/>
      <c r="Q59" s="13"/>
      <c r="R59" s="13"/>
      <c r="S59" s="14"/>
      <c r="T59" s="13"/>
      <c r="U59" s="13"/>
      <c r="V59" s="13"/>
      <c r="W59" s="13"/>
      <c r="X59" s="13"/>
      <c r="Y59" s="13"/>
      <c r="Z59" s="13"/>
    </row>
    <row r="60" spans="1:26" ht="71.25" customHeight="1">
      <c r="A60" s="45"/>
      <c r="B60" s="44"/>
      <c r="C60" s="34"/>
      <c r="D60" s="34"/>
      <c r="E60" s="1" t="s">
        <v>11</v>
      </c>
      <c r="F60" s="7" t="s">
        <v>0</v>
      </c>
      <c r="G60" s="7" t="s">
        <v>0</v>
      </c>
      <c r="H60" s="7" t="s">
        <v>0</v>
      </c>
      <c r="I60" s="7" t="s">
        <v>0</v>
      </c>
      <c r="J60" s="7" t="s">
        <v>0</v>
      </c>
      <c r="K60" s="7" t="s">
        <v>42</v>
      </c>
      <c r="L60" s="7" t="s">
        <v>0</v>
      </c>
      <c r="M60" s="49"/>
      <c r="N60" s="50"/>
      <c r="O60" s="13"/>
      <c r="P60" s="13"/>
      <c r="Q60" s="13"/>
      <c r="R60" s="13"/>
      <c r="S60" s="14"/>
      <c r="T60" s="13"/>
      <c r="U60" s="13"/>
      <c r="V60" s="13"/>
      <c r="W60" s="13"/>
      <c r="X60" s="13"/>
      <c r="Y60" s="13"/>
      <c r="Z60" s="13"/>
    </row>
    <row r="61" spans="1:26" ht="171" customHeight="1">
      <c r="A61" s="54">
        <v>9</v>
      </c>
      <c r="B61" s="44" t="s">
        <v>63</v>
      </c>
      <c r="C61" s="34" t="s">
        <v>64</v>
      </c>
      <c r="D61" s="34" t="s">
        <v>28</v>
      </c>
      <c r="E61" s="1" t="s">
        <v>8</v>
      </c>
      <c r="F61" s="7">
        <f>F62+F63+F64+F66</f>
        <v>55168</v>
      </c>
      <c r="G61" s="7">
        <f>G62+G63+G64+G66</f>
        <v>164058.9</v>
      </c>
      <c r="H61" s="7">
        <f>H62+H63+H64+H66</f>
        <v>0</v>
      </c>
      <c r="I61" s="7">
        <f>I62+I63+I64+I66</f>
        <v>0</v>
      </c>
      <c r="J61" s="7">
        <f>I61/F61*100</f>
        <v>0</v>
      </c>
      <c r="K61" s="7">
        <f>I61/G61*100</f>
        <v>0</v>
      </c>
      <c r="L61" s="7">
        <v>0</v>
      </c>
      <c r="M61" s="27" t="s">
        <v>120</v>
      </c>
      <c r="N61" s="44" t="s">
        <v>121</v>
      </c>
      <c r="O61" s="13">
        <f>P61+Q61+R61</f>
        <v>7</v>
      </c>
      <c r="P61" s="13">
        <v>0</v>
      </c>
      <c r="Q61" s="13">
        <v>1</v>
      </c>
      <c r="R61" s="13">
        <v>6</v>
      </c>
      <c r="S61" s="14">
        <v>9.1</v>
      </c>
      <c r="T61" s="13"/>
      <c r="U61" s="13"/>
      <c r="V61" s="13"/>
      <c r="W61" s="13"/>
      <c r="X61" s="13"/>
      <c r="Y61" s="13"/>
      <c r="Z61" s="13"/>
    </row>
    <row r="62" spans="1:26" ht="87.75" customHeight="1">
      <c r="A62" s="54"/>
      <c r="B62" s="44"/>
      <c r="C62" s="34"/>
      <c r="D62" s="34"/>
      <c r="E62" s="1" t="s">
        <v>9</v>
      </c>
      <c r="F62" s="7">
        <v>0</v>
      </c>
      <c r="G62" s="7">
        <v>31194.3</v>
      </c>
      <c r="H62" s="7">
        <v>0</v>
      </c>
      <c r="I62" s="7">
        <v>0</v>
      </c>
      <c r="J62" s="7">
        <v>0</v>
      </c>
      <c r="K62" s="7">
        <f>I62/G62*100</f>
        <v>0</v>
      </c>
      <c r="L62" s="7">
        <v>0</v>
      </c>
      <c r="M62" s="39" t="s">
        <v>140</v>
      </c>
      <c r="N62" s="50"/>
      <c r="O62" s="13"/>
      <c r="P62" s="13"/>
      <c r="Q62" s="13"/>
      <c r="R62" s="13"/>
      <c r="S62" s="14"/>
      <c r="T62" s="13"/>
      <c r="U62" s="13"/>
      <c r="V62" s="13"/>
      <c r="W62" s="13"/>
      <c r="X62" s="13"/>
      <c r="Y62" s="13"/>
      <c r="Z62" s="13"/>
    </row>
    <row r="63" spans="1:26" ht="42" customHeight="1">
      <c r="A63" s="54"/>
      <c r="B63" s="44"/>
      <c r="C63" s="34"/>
      <c r="D63" s="34"/>
      <c r="E63" s="1" t="s">
        <v>1</v>
      </c>
      <c r="F63" s="7">
        <v>41993.5</v>
      </c>
      <c r="G63" s="7">
        <v>82846.5</v>
      </c>
      <c r="H63" s="7">
        <v>0</v>
      </c>
      <c r="I63" s="7">
        <v>0</v>
      </c>
      <c r="J63" s="7">
        <f>I63/F63*100</f>
        <v>0</v>
      </c>
      <c r="K63" s="7">
        <f>I63/G63*100</f>
        <v>0</v>
      </c>
      <c r="L63" s="7">
        <v>0</v>
      </c>
      <c r="M63" s="49"/>
      <c r="N63" s="50"/>
      <c r="O63" s="13"/>
      <c r="P63" s="13"/>
      <c r="Q63" s="13"/>
      <c r="R63" s="13"/>
      <c r="S63" s="14"/>
      <c r="T63" s="13"/>
      <c r="U63" s="13"/>
      <c r="V63" s="13"/>
      <c r="W63" s="13"/>
      <c r="X63" s="13"/>
      <c r="Y63" s="13"/>
      <c r="Z63" s="13"/>
    </row>
    <row r="64" spans="1:26" ht="79.5" customHeight="1">
      <c r="A64" s="54"/>
      <c r="B64" s="44"/>
      <c r="C64" s="34"/>
      <c r="D64" s="34"/>
      <c r="E64" s="1" t="s">
        <v>10</v>
      </c>
      <c r="F64" s="7">
        <v>13174.5</v>
      </c>
      <c r="G64" s="7">
        <v>50018.1</v>
      </c>
      <c r="H64" s="7">
        <v>0</v>
      </c>
      <c r="I64" s="7">
        <v>0</v>
      </c>
      <c r="J64" s="7">
        <f>I64/F64*100</f>
        <v>0</v>
      </c>
      <c r="K64" s="7">
        <f>I64/G64*100</f>
        <v>0</v>
      </c>
      <c r="L64" s="7">
        <v>0</v>
      </c>
      <c r="M64" s="39" t="s">
        <v>122</v>
      </c>
      <c r="N64" s="50"/>
      <c r="O64" s="13"/>
      <c r="P64" s="13"/>
      <c r="Q64" s="13"/>
      <c r="R64" s="13"/>
      <c r="S64" s="14"/>
      <c r="T64" s="13"/>
      <c r="U64" s="13"/>
      <c r="V64" s="13"/>
      <c r="W64" s="13"/>
      <c r="X64" s="13"/>
      <c r="Y64" s="13"/>
      <c r="Z64" s="13"/>
    </row>
    <row r="65" spans="1:26" ht="198" customHeight="1">
      <c r="A65" s="54"/>
      <c r="B65" s="44"/>
      <c r="C65" s="34"/>
      <c r="D65" s="34"/>
      <c r="E65" s="1" t="s">
        <v>14</v>
      </c>
      <c r="F65" s="7"/>
      <c r="G65" s="7">
        <v>23503.5</v>
      </c>
      <c r="H65" s="7" t="s">
        <v>0</v>
      </c>
      <c r="I65" s="7" t="s">
        <v>44</v>
      </c>
      <c r="J65" s="7" t="s">
        <v>43</v>
      </c>
      <c r="K65" s="7" t="s">
        <v>0</v>
      </c>
      <c r="L65" s="7" t="s">
        <v>0</v>
      </c>
      <c r="M65" s="49"/>
      <c r="N65" s="50"/>
      <c r="O65" s="13"/>
      <c r="P65" s="13"/>
      <c r="Q65" s="13"/>
      <c r="R65" s="13"/>
      <c r="S65" s="14"/>
      <c r="T65" s="13"/>
      <c r="U65" s="13"/>
      <c r="V65" s="13"/>
      <c r="W65" s="13"/>
      <c r="X65" s="13"/>
      <c r="Y65" s="13"/>
      <c r="Z65" s="13"/>
    </row>
    <row r="66" spans="1:26" ht="258.75" customHeight="1">
      <c r="A66" s="54"/>
      <c r="B66" s="44"/>
      <c r="C66" s="34"/>
      <c r="D66" s="34"/>
      <c r="E66" s="1" t="s">
        <v>11</v>
      </c>
      <c r="F66" s="7"/>
      <c r="G66" s="7"/>
      <c r="H66" s="7">
        <v>0</v>
      </c>
      <c r="I66" s="7">
        <v>0</v>
      </c>
      <c r="J66" s="7">
        <v>0</v>
      </c>
      <c r="K66" s="7" t="s">
        <v>0</v>
      </c>
      <c r="L66" s="7" t="s">
        <v>0</v>
      </c>
      <c r="M66" s="27" t="s">
        <v>141</v>
      </c>
      <c r="N66" s="50"/>
      <c r="O66" s="13"/>
      <c r="P66" s="13"/>
      <c r="Q66" s="13"/>
      <c r="R66" s="13"/>
      <c r="S66" s="14"/>
      <c r="T66" s="13"/>
      <c r="U66" s="13"/>
      <c r="V66" s="13"/>
      <c r="W66" s="13"/>
      <c r="X66" s="13"/>
      <c r="Y66" s="13"/>
      <c r="Z66" s="13"/>
    </row>
    <row r="67" spans="1:26" ht="53.25" customHeight="1">
      <c r="A67" s="54">
        <v>10</v>
      </c>
      <c r="B67" s="44" t="s">
        <v>66</v>
      </c>
      <c r="C67" s="34" t="s">
        <v>65</v>
      </c>
      <c r="D67" s="34" t="s">
        <v>29</v>
      </c>
      <c r="E67" s="1" t="s">
        <v>8</v>
      </c>
      <c r="F67" s="7">
        <f>F68+F69+F70+F73</f>
        <v>5913.7</v>
      </c>
      <c r="G67" s="7">
        <f>G68+G69+G70+G73</f>
        <v>3555.5</v>
      </c>
      <c r="H67" s="7">
        <f>H68+H69+H70+H73</f>
        <v>1157.9</v>
      </c>
      <c r="I67" s="7">
        <f>I68+I69+I70+I73</f>
        <v>1130.4</v>
      </c>
      <c r="J67" s="7">
        <f>I67/F67*100</f>
        <v>19.114936503373524</v>
      </c>
      <c r="K67" s="7">
        <f>I67/G67*100</f>
        <v>31.792996765574465</v>
      </c>
      <c r="L67" s="7">
        <f>I67/H67*100</f>
        <v>97.62501079540547</v>
      </c>
      <c r="M67" s="19" t="s">
        <v>123</v>
      </c>
      <c r="N67" s="44" t="s">
        <v>124</v>
      </c>
      <c r="O67" s="13">
        <f>P67+Q67+R67</f>
        <v>3</v>
      </c>
      <c r="P67" s="13">
        <v>3</v>
      </c>
      <c r="Q67" s="13">
        <v>0</v>
      </c>
      <c r="R67" s="13">
        <v>0</v>
      </c>
      <c r="S67" s="14">
        <v>232.2</v>
      </c>
      <c r="T67" s="13"/>
      <c r="U67" s="13"/>
      <c r="V67" s="13"/>
      <c r="W67" s="13"/>
      <c r="X67" s="13"/>
      <c r="Y67" s="13"/>
      <c r="Z67" s="13"/>
    </row>
    <row r="68" spans="1:26" ht="48" customHeight="1">
      <c r="A68" s="54"/>
      <c r="B68" s="44"/>
      <c r="C68" s="34"/>
      <c r="D68" s="34"/>
      <c r="E68" s="1" t="s">
        <v>9</v>
      </c>
      <c r="F68" s="7">
        <v>5.6</v>
      </c>
      <c r="G68" s="7">
        <v>5.6</v>
      </c>
      <c r="H68" s="7">
        <v>0</v>
      </c>
      <c r="I68" s="7">
        <v>0</v>
      </c>
      <c r="J68" s="7">
        <f>I68/F68*100</f>
        <v>0</v>
      </c>
      <c r="K68" s="7">
        <f>I68/G68*100</f>
        <v>0</v>
      </c>
      <c r="L68" s="7">
        <v>0</v>
      </c>
      <c r="M68" s="40" t="s">
        <v>125</v>
      </c>
      <c r="N68" s="50"/>
      <c r="O68" s="13"/>
      <c r="P68" s="13"/>
      <c r="Q68" s="13"/>
      <c r="R68" s="13"/>
      <c r="S68" s="14"/>
      <c r="T68" s="13"/>
      <c r="U68" s="13"/>
      <c r="V68" s="13"/>
      <c r="W68" s="13"/>
      <c r="X68" s="13"/>
      <c r="Y68" s="13"/>
      <c r="Z68" s="13"/>
    </row>
    <row r="69" spans="1:26" ht="52.5" customHeight="1">
      <c r="A69" s="54"/>
      <c r="B69" s="44"/>
      <c r="C69" s="34"/>
      <c r="D69" s="34"/>
      <c r="E69" s="1" t="s">
        <v>1</v>
      </c>
      <c r="F69" s="7">
        <v>2538.9</v>
      </c>
      <c r="G69" s="7">
        <v>1768.9</v>
      </c>
      <c r="H69" s="7">
        <v>677.8</v>
      </c>
      <c r="I69" s="7">
        <v>650.3</v>
      </c>
      <c r="J69" s="7">
        <f>I69/F69*100</f>
        <v>25.613454645712707</v>
      </c>
      <c r="K69" s="7">
        <f>I69/G69*100</f>
        <v>36.76296003165809</v>
      </c>
      <c r="L69" s="7">
        <f>I69/H69*100</f>
        <v>95.94275597521393</v>
      </c>
      <c r="M69" s="40"/>
      <c r="N69" s="50"/>
      <c r="O69" s="13"/>
      <c r="P69" s="13"/>
      <c r="Q69" s="13"/>
      <c r="R69" s="13"/>
      <c r="S69" s="14"/>
      <c r="T69" s="13"/>
      <c r="U69" s="13"/>
      <c r="V69" s="13"/>
      <c r="W69" s="13"/>
      <c r="X69" s="13"/>
      <c r="Y69" s="13"/>
      <c r="Z69" s="13"/>
    </row>
    <row r="70" spans="1:26" ht="101.25" customHeight="1">
      <c r="A70" s="54"/>
      <c r="B70" s="44"/>
      <c r="C70" s="34"/>
      <c r="D70" s="34"/>
      <c r="E70" s="1" t="s">
        <v>10</v>
      </c>
      <c r="F70" s="7">
        <v>3369.2</v>
      </c>
      <c r="G70" s="7">
        <v>1781</v>
      </c>
      <c r="H70" s="7">
        <v>480.1</v>
      </c>
      <c r="I70" s="7">
        <v>480.1</v>
      </c>
      <c r="J70" s="7">
        <f>I70/F70*100</f>
        <v>14.249673513000118</v>
      </c>
      <c r="K70" s="7">
        <f>I70/G70*100</f>
        <v>26.956765861875354</v>
      </c>
      <c r="L70" s="7">
        <f>I70/H70*100</f>
        <v>100</v>
      </c>
      <c r="M70" s="26" t="s">
        <v>126</v>
      </c>
      <c r="N70" s="50"/>
      <c r="O70" s="13"/>
      <c r="P70" s="13"/>
      <c r="Q70" s="13"/>
      <c r="R70" s="13"/>
      <c r="S70" s="14"/>
      <c r="T70" s="13"/>
      <c r="U70" s="13"/>
      <c r="V70" s="13"/>
      <c r="W70" s="13"/>
      <c r="X70" s="13"/>
      <c r="Y70" s="13"/>
      <c r="Z70" s="13"/>
    </row>
    <row r="71" spans="1:26" ht="135" customHeight="1">
      <c r="A71" s="54"/>
      <c r="B71" s="44"/>
      <c r="C71" s="34"/>
      <c r="D71" s="34"/>
      <c r="E71" s="39" t="s">
        <v>14</v>
      </c>
      <c r="F71" s="32" t="s">
        <v>42</v>
      </c>
      <c r="G71" s="32" t="s">
        <v>0</v>
      </c>
      <c r="H71" s="32" t="s">
        <v>0</v>
      </c>
      <c r="I71" s="32" t="s">
        <v>0</v>
      </c>
      <c r="J71" s="32" t="s">
        <v>0</v>
      </c>
      <c r="K71" s="32" t="s">
        <v>0</v>
      </c>
      <c r="L71" s="32" t="s">
        <v>0</v>
      </c>
      <c r="M71" s="26" t="s">
        <v>127</v>
      </c>
      <c r="N71" s="50"/>
      <c r="O71" s="13"/>
      <c r="P71" s="13"/>
      <c r="Q71" s="13"/>
      <c r="R71" s="13"/>
      <c r="S71" s="14"/>
      <c r="T71" s="13"/>
      <c r="U71" s="13"/>
      <c r="V71" s="13"/>
      <c r="W71" s="13"/>
      <c r="X71" s="13"/>
      <c r="Y71" s="13"/>
      <c r="Z71" s="13"/>
    </row>
    <row r="72" spans="1:26" ht="81" customHeight="1">
      <c r="A72" s="54"/>
      <c r="B72" s="44"/>
      <c r="C72" s="34"/>
      <c r="D72" s="34"/>
      <c r="E72" s="49"/>
      <c r="F72" s="33"/>
      <c r="G72" s="33"/>
      <c r="H72" s="33"/>
      <c r="I72" s="33"/>
      <c r="J72" s="33"/>
      <c r="K72" s="33"/>
      <c r="L72" s="33"/>
      <c r="M72" s="26" t="s">
        <v>128</v>
      </c>
      <c r="N72" s="50"/>
      <c r="O72" s="13"/>
      <c r="P72" s="13"/>
      <c r="Q72" s="13"/>
      <c r="R72" s="13"/>
      <c r="S72" s="14"/>
      <c r="T72" s="13"/>
      <c r="U72" s="13"/>
      <c r="V72" s="13"/>
      <c r="W72" s="13"/>
      <c r="X72" s="13"/>
      <c r="Y72" s="13"/>
      <c r="Z72" s="13"/>
    </row>
    <row r="73" spans="1:26" ht="156" customHeight="1">
      <c r="A73" s="54"/>
      <c r="B73" s="44"/>
      <c r="C73" s="34"/>
      <c r="D73" s="34"/>
      <c r="E73" s="1" t="s">
        <v>11</v>
      </c>
      <c r="F73" s="7"/>
      <c r="G73" s="7"/>
      <c r="H73" s="7"/>
      <c r="I73" s="7"/>
      <c r="J73" s="7"/>
      <c r="K73" s="7"/>
      <c r="L73" s="7" t="s">
        <v>0</v>
      </c>
      <c r="M73" s="30" t="s">
        <v>129</v>
      </c>
      <c r="N73" s="50"/>
      <c r="O73" s="13"/>
      <c r="P73" s="13"/>
      <c r="Q73" s="13"/>
      <c r="R73" s="13"/>
      <c r="S73" s="14"/>
      <c r="T73" s="13"/>
      <c r="U73" s="13"/>
      <c r="V73" s="13"/>
      <c r="W73" s="13"/>
      <c r="X73" s="13"/>
      <c r="Y73" s="13"/>
      <c r="Z73" s="13"/>
    </row>
    <row r="74" spans="1:26" ht="126.75" customHeight="1">
      <c r="A74" s="54">
        <v>11</v>
      </c>
      <c r="B74" s="44" t="s">
        <v>70</v>
      </c>
      <c r="C74" s="34" t="s">
        <v>67</v>
      </c>
      <c r="D74" s="34" t="s">
        <v>29</v>
      </c>
      <c r="E74" s="1" t="s">
        <v>8</v>
      </c>
      <c r="F74" s="7">
        <f>F75+F76+F77+F79</f>
        <v>160</v>
      </c>
      <c r="G74" s="7">
        <f>G75+G76+G77+G79</f>
        <v>160</v>
      </c>
      <c r="H74" s="7">
        <f>H75+H76+H77+H79</f>
        <v>0</v>
      </c>
      <c r="I74" s="7">
        <f>I75+I76+I77+I79</f>
        <v>0</v>
      </c>
      <c r="J74" s="7">
        <f>I74/F74*100</f>
        <v>0</v>
      </c>
      <c r="K74" s="7">
        <f>I74/G74*100</f>
        <v>0</v>
      </c>
      <c r="L74" s="7">
        <v>0</v>
      </c>
      <c r="M74" s="39" t="s">
        <v>130</v>
      </c>
      <c r="N74" s="44" t="s">
        <v>131</v>
      </c>
      <c r="O74" s="13">
        <f>P74+Q74+R74</f>
        <v>3</v>
      </c>
      <c r="P74" s="13"/>
      <c r="Q74" s="13"/>
      <c r="R74" s="13">
        <v>3</v>
      </c>
      <c r="S74" s="14">
        <f>(0+21.4+7.8)/3</f>
        <v>9.733333333333333</v>
      </c>
      <c r="T74" s="13"/>
      <c r="U74" s="13"/>
      <c r="V74" s="13"/>
      <c r="W74" s="13"/>
      <c r="X74" s="13"/>
      <c r="Y74" s="13"/>
      <c r="Z74" s="13"/>
    </row>
    <row r="75" spans="1:26" ht="93.75" customHeight="1">
      <c r="A75" s="54"/>
      <c r="B75" s="44"/>
      <c r="C75" s="34"/>
      <c r="D75" s="34"/>
      <c r="E75" s="1" t="s">
        <v>9</v>
      </c>
      <c r="F75" s="7">
        <v>0</v>
      </c>
      <c r="G75" s="7">
        <v>0</v>
      </c>
      <c r="H75" s="7">
        <v>0</v>
      </c>
      <c r="I75" s="7">
        <v>0</v>
      </c>
      <c r="J75" s="7">
        <v>0</v>
      </c>
      <c r="K75" s="7">
        <v>0</v>
      </c>
      <c r="L75" s="7">
        <v>0</v>
      </c>
      <c r="M75" s="40"/>
      <c r="N75" s="50"/>
      <c r="O75" s="13"/>
      <c r="P75" s="13"/>
      <c r="Q75" s="13"/>
      <c r="R75" s="13"/>
      <c r="S75" s="14"/>
      <c r="T75" s="13"/>
      <c r="U75" s="13"/>
      <c r="V75" s="13"/>
      <c r="W75" s="13"/>
      <c r="X75" s="13"/>
      <c r="Y75" s="13"/>
      <c r="Z75" s="13"/>
    </row>
    <row r="76" spans="1:26" ht="65.25" customHeight="1">
      <c r="A76" s="54"/>
      <c r="B76" s="44"/>
      <c r="C76" s="34"/>
      <c r="D76" s="34"/>
      <c r="E76" s="1" t="s">
        <v>1</v>
      </c>
      <c r="F76" s="7">
        <v>0</v>
      </c>
      <c r="G76" s="7">
        <v>0</v>
      </c>
      <c r="H76" s="7">
        <v>0</v>
      </c>
      <c r="I76" s="7">
        <v>0</v>
      </c>
      <c r="J76" s="7">
        <v>0</v>
      </c>
      <c r="K76" s="7">
        <v>0</v>
      </c>
      <c r="L76" s="7">
        <v>0</v>
      </c>
      <c r="M76" s="40"/>
      <c r="N76" s="50"/>
      <c r="O76" s="13"/>
      <c r="P76" s="13"/>
      <c r="Q76" s="13"/>
      <c r="R76" s="13"/>
      <c r="S76" s="14"/>
      <c r="T76" s="13"/>
      <c r="U76" s="13"/>
      <c r="V76" s="13"/>
      <c r="W76" s="13"/>
      <c r="X76" s="13"/>
      <c r="Y76" s="13"/>
      <c r="Z76" s="13"/>
    </row>
    <row r="77" spans="1:26" ht="39" customHeight="1">
      <c r="A77" s="54"/>
      <c r="B77" s="44"/>
      <c r="C77" s="34"/>
      <c r="D77" s="34"/>
      <c r="E77" s="1" t="s">
        <v>10</v>
      </c>
      <c r="F77" s="7">
        <v>160</v>
      </c>
      <c r="G77" s="7">
        <v>160</v>
      </c>
      <c r="H77" s="7">
        <v>0</v>
      </c>
      <c r="I77" s="7">
        <v>0</v>
      </c>
      <c r="J77" s="7">
        <f>I77/F77*100</f>
        <v>0</v>
      </c>
      <c r="K77" s="7">
        <f>I77/G77*100</f>
        <v>0</v>
      </c>
      <c r="L77" s="7">
        <v>0</v>
      </c>
      <c r="M77" s="40"/>
      <c r="N77" s="50"/>
      <c r="O77" s="13"/>
      <c r="P77" s="13"/>
      <c r="Q77" s="13"/>
      <c r="R77" s="13"/>
      <c r="S77" s="14"/>
      <c r="T77" s="13"/>
      <c r="U77" s="13"/>
      <c r="V77" s="13"/>
      <c r="W77" s="13"/>
      <c r="X77" s="13"/>
      <c r="Y77" s="13"/>
      <c r="Z77" s="13"/>
    </row>
    <row r="78" spans="1:26" ht="79.5" customHeight="1">
      <c r="A78" s="54"/>
      <c r="B78" s="44"/>
      <c r="C78" s="34"/>
      <c r="D78" s="34"/>
      <c r="E78" s="1" t="s">
        <v>14</v>
      </c>
      <c r="F78" s="7" t="s">
        <v>42</v>
      </c>
      <c r="G78" s="7" t="s">
        <v>0</v>
      </c>
      <c r="H78" s="7" t="s">
        <v>0</v>
      </c>
      <c r="I78" s="7" t="s">
        <v>0</v>
      </c>
      <c r="J78" s="7" t="s">
        <v>0</v>
      </c>
      <c r="K78" s="7" t="s">
        <v>0</v>
      </c>
      <c r="L78" s="7" t="s">
        <v>0</v>
      </c>
      <c r="M78" s="40"/>
      <c r="N78" s="50"/>
      <c r="O78" s="13"/>
      <c r="P78" s="13"/>
      <c r="Q78" s="13"/>
      <c r="R78" s="13"/>
      <c r="S78" s="14"/>
      <c r="T78" s="13"/>
      <c r="U78" s="13"/>
      <c r="V78" s="13"/>
      <c r="W78" s="13"/>
      <c r="X78" s="13"/>
      <c r="Y78" s="13"/>
      <c r="Z78" s="13"/>
    </row>
    <row r="79" spans="1:26" ht="68.25" customHeight="1">
      <c r="A79" s="54"/>
      <c r="B79" s="44"/>
      <c r="C79" s="34"/>
      <c r="D79" s="34"/>
      <c r="E79" s="1" t="s">
        <v>11</v>
      </c>
      <c r="F79" s="7"/>
      <c r="G79" s="7"/>
      <c r="H79" s="7"/>
      <c r="I79" s="7"/>
      <c r="J79" s="7"/>
      <c r="K79" s="7"/>
      <c r="L79" s="7" t="s">
        <v>0</v>
      </c>
      <c r="M79" s="49"/>
      <c r="N79" s="50"/>
      <c r="O79" s="13"/>
      <c r="P79" s="13"/>
      <c r="Q79" s="13"/>
      <c r="R79" s="13"/>
      <c r="S79" s="14"/>
      <c r="T79" s="13"/>
      <c r="U79" s="13"/>
      <c r="V79" s="13"/>
      <c r="W79" s="13"/>
      <c r="X79" s="13"/>
      <c r="Y79" s="13"/>
      <c r="Z79" s="13"/>
    </row>
    <row r="80" spans="1:26" ht="105.75" customHeight="1">
      <c r="A80" s="54">
        <v>12</v>
      </c>
      <c r="B80" s="44" t="s">
        <v>69</v>
      </c>
      <c r="C80" s="34" t="s">
        <v>68</v>
      </c>
      <c r="D80" s="34" t="s">
        <v>30</v>
      </c>
      <c r="E80" s="1" t="s">
        <v>8</v>
      </c>
      <c r="F80" s="7">
        <f>F81+F82+F83+F85</f>
        <v>23273</v>
      </c>
      <c r="G80" s="7">
        <f>G81+G82+G83+G85</f>
        <v>23273</v>
      </c>
      <c r="H80" s="7">
        <f>H81+H82+H83+H85</f>
        <v>4730.5</v>
      </c>
      <c r="I80" s="7">
        <f>I81+I82+I83+I85</f>
        <v>4730.5</v>
      </c>
      <c r="J80" s="7">
        <f>I80/F80*100</f>
        <v>20.32612899067589</v>
      </c>
      <c r="K80" s="7">
        <f>I80/G80*100</f>
        <v>20.32612899067589</v>
      </c>
      <c r="L80" s="7">
        <f>I80/H80*100</f>
        <v>100</v>
      </c>
      <c r="M80" s="44" t="s">
        <v>145</v>
      </c>
      <c r="N80" s="44" t="s">
        <v>92</v>
      </c>
      <c r="O80" s="14">
        <f>P80+Q80+R80</f>
        <v>7</v>
      </c>
      <c r="P80" s="13">
        <v>3</v>
      </c>
      <c r="Q80" s="13">
        <v>0</v>
      </c>
      <c r="R80" s="13">
        <v>4</v>
      </c>
      <c r="S80" s="14">
        <v>42.9</v>
      </c>
      <c r="T80" s="13"/>
      <c r="U80" s="13"/>
      <c r="V80" s="13"/>
      <c r="W80" s="13"/>
      <c r="X80" s="13"/>
      <c r="Y80" s="13"/>
      <c r="Z80" s="13"/>
    </row>
    <row r="81" spans="1:26" ht="79.5" customHeight="1">
      <c r="A81" s="54"/>
      <c r="B81" s="44"/>
      <c r="C81" s="34"/>
      <c r="D81" s="34"/>
      <c r="E81" s="1" t="s">
        <v>9</v>
      </c>
      <c r="F81" s="7"/>
      <c r="G81" s="7"/>
      <c r="H81" s="7"/>
      <c r="I81" s="7"/>
      <c r="J81" s="7"/>
      <c r="K81" s="7"/>
      <c r="L81" s="7"/>
      <c r="M81" s="50"/>
      <c r="N81" s="50"/>
      <c r="O81" s="13"/>
      <c r="P81" s="13"/>
      <c r="Q81" s="13"/>
      <c r="R81" s="13"/>
      <c r="S81" s="14"/>
      <c r="T81" s="13"/>
      <c r="U81" s="13"/>
      <c r="V81" s="13"/>
      <c r="W81" s="13"/>
      <c r="X81" s="13"/>
      <c r="Y81" s="13"/>
      <c r="Z81" s="13"/>
    </row>
    <row r="82" spans="1:26" ht="98.25" customHeight="1">
      <c r="A82" s="54"/>
      <c r="B82" s="44"/>
      <c r="C82" s="34"/>
      <c r="D82" s="34"/>
      <c r="E82" s="1" t="s">
        <v>1</v>
      </c>
      <c r="F82" s="7">
        <v>0</v>
      </c>
      <c r="G82" s="7">
        <v>0</v>
      </c>
      <c r="H82" s="7">
        <v>0</v>
      </c>
      <c r="I82" s="7">
        <v>0</v>
      </c>
      <c r="J82" s="7" t="s">
        <v>0</v>
      </c>
      <c r="K82" s="7" t="s">
        <v>0</v>
      </c>
      <c r="L82" s="7" t="s">
        <v>0</v>
      </c>
      <c r="M82" s="50"/>
      <c r="N82" s="50"/>
      <c r="O82" s="13"/>
      <c r="P82" s="13"/>
      <c r="Q82" s="13"/>
      <c r="R82" s="13"/>
      <c r="S82" s="14"/>
      <c r="T82" s="13"/>
      <c r="U82" s="13"/>
      <c r="V82" s="13"/>
      <c r="W82" s="13"/>
      <c r="X82" s="13"/>
      <c r="Y82" s="13"/>
      <c r="Z82" s="13"/>
    </row>
    <row r="83" spans="1:26" ht="111" customHeight="1">
      <c r="A83" s="54"/>
      <c r="B83" s="44"/>
      <c r="C83" s="34"/>
      <c r="D83" s="34"/>
      <c r="E83" s="1" t="s">
        <v>10</v>
      </c>
      <c r="F83" s="7">
        <v>23273</v>
      </c>
      <c r="G83" s="7">
        <v>23273</v>
      </c>
      <c r="H83" s="7">
        <v>4730.5</v>
      </c>
      <c r="I83" s="7">
        <v>4730.5</v>
      </c>
      <c r="J83" s="7">
        <f>I83/F83*100</f>
        <v>20.32612899067589</v>
      </c>
      <c r="K83" s="7">
        <f>I83/G83*100</f>
        <v>20.32612899067589</v>
      </c>
      <c r="L83" s="7">
        <f>I83/H83*100</f>
        <v>100</v>
      </c>
      <c r="M83" s="50"/>
      <c r="N83" s="50"/>
      <c r="O83" s="13"/>
      <c r="P83" s="13"/>
      <c r="Q83" s="13"/>
      <c r="R83" s="13"/>
      <c r="S83" s="14"/>
      <c r="T83" s="13"/>
      <c r="U83" s="13"/>
      <c r="V83" s="13"/>
      <c r="W83" s="13"/>
      <c r="X83" s="13"/>
      <c r="Y83" s="13"/>
      <c r="Z83" s="13"/>
    </row>
    <row r="84" spans="1:26" ht="90.75" customHeight="1">
      <c r="A84" s="54"/>
      <c r="B84" s="44"/>
      <c r="C84" s="34"/>
      <c r="D84" s="34"/>
      <c r="E84" s="1" t="s">
        <v>14</v>
      </c>
      <c r="F84" s="7" t="s">
        <v>0</v>
      </c>
      <c r="G84" s="7" t="s">
        <v>0</v>
      </c>
      <c r="H84" s="7" t="s">
        <v>0</v>
      </c>
      <c r="I84" s="7" t="s">
        <v>0</v>
      </c>
      <c r="J84" s="7" t="s">
        <v>0</v>
      </c>
      <c r="K84" s="7" t="s">
        <v>0</v>
      </c>
      <c r="L84" s="7" t="s">
        <v>0</v>
      </c>
      <c r="M84" s="50"/>
      <c r="N84" s="50"/>
      <c r="O84" s="13"/>
      <c r="P84" s="13"/>
      <c r="Q84" s="13"/>
      <c r="R84" s="13"/>
      <c r="S84" s="14"/>
      <c r="T84" s="13"/>
      <c r="U84" s="13"/>
      <c r="V84" s="13"/>
      <c r="W84" s="13"/>
      <c r="X84" s="13"/>
      <c r="Y84" s="13"/>
      <c r="Z84" s="13"/>
    </row>
    <row r="85" spans="1:26" ht="50.25" customHeight="1">
      <c r="A85" s="54"/>
      <c r="B85" s="44"/>
      <c r="C85" s="34"/>
      <c r="D85" s="34"/>
      <c r="E85" s="1" t="s">
        <v>11</v>
      </c>
      <c r="F85" s="7"/>
      <c r="G85" s="7"/>
      <c r="H85" s="7"/>
      <c r="I85" s="7"/>
      <c r="J85" s="7"/>
      <c r="K85" s="7"/>
      <c r="L85" s="7"/>
      <c r="M85" s="50"/>
      <c r="N85" s="50"/>
      <c r="O85" s="13"/>
      <c r="P85" s="13"/>
      <c r="Q85" s="13"/>
      <c r="R85" s="13"/>
      <c r="S85" s="14"/>
      <c r="T85" s="13"/>
      <c r="U85" s="13"/>
      <c r="V85" s="13"/>
      <c r="W85" s="13"/>
      <c r="X85" s="13"/>
      <c r="Y85" s="13"/>
      <c r="Z85" s="13"/>
    </row>
    <row r="86" spans="1:26" ht="86.25" customHeight="1">
      <c r="A86" s="54">
        <v>13</v>
      </c>
      <c r="B86" s="44" t="s">
        <v>71</v>
      </c>
      <c r="C86" s="34" t="s">
        <v>72</v>
      </c>
      <c r="D86" s="34" t="s">
        <v>28</v>
      </c>
      <c r="E86" s="1" t="s">
        <v>8</v>
      </c>
      <c r="F86" s="7">
        <f>F87+F88+F89+F91</f>
        <v>4911.2</v>
      </c>
      <c r="G86" s="7">
        <f>G87+G88+G89+G91</f>
        <v>4919.5</v>
      </c>
      <c r="H86" s="7">
        <f>H87+H88+H89+H91</f>
        <v>0</v>
      </c>
      <c r="I86" s="7">
        <f>I87+I88+I89+I91</f>
        <v>0</v>
      </c>
      <c r="J86" s="7">
        <f>I86/F86*100</f>
        <v>0</v>
      </c>
      <c r="K86" s="7">
        <f>I86/G86*100</f>
        <v>0</v>
      </c>
      <c r="L86" s="7">
        <v>0</v>
      </c>
      <c r="M86" s="44" t="s">
        <v>100</v>
      </c>
      <c r="N86" s="44" t="s">
        <v>91</v>
      </c>
      <c r="O86" s="14">
        <f>P86+Q86+R86</f>
        <v>4</v>
      </c>
      <c r="P86" s="13"/>
      <c r="Q86" s="13"/>
      <c r="R86" s="13">
        <v>4</v>
      </c>
      <c r="S86" s="14">
        <v>0</v>
      </c>
      <c r="T86" s="13"/>
      <c r="U86" s="13"/>
      <c r="V86" s="13"/>
      <c r="W86" s="13"/>
      <c r="X86" s="13"/>
      <c r="Y86" s="13"/>
      <c r="Z86" s="13"/>
    </row>
    <row r="87" spans="1:26" ht="51" customHeight="1">
      <c r="A87" s="54"/>
      <c r="B87" s="44"/>
      <c r="C87" s="34"/>
      <c r="D87" s="34"/>
      <c r="E87" s="1" t="s">
        <v>9</v>
      </c>
      <c r="F87" s="7"/>
      <c r="G87" s="7"/>
      <c r="H87" s="7"/>
      <c r="I87" s="7"/>
      <c r="J87" s="7"/>
      <c r="K87" s="7"/>
      <c r="L87" s="7"/>
      <c r="M87" s="50"/>
      <c r="N87" s="50"/>
      <c r="O87" s="13"/>
      <c r="P87" s="13"/>
      <c r="Q87" s="13"/>
      <c r="R87" s="13"/>
      <c r="S87" s="14"/>
      <c r="T87" s="13"/>
      <c r="U87" s="13"/>
      <c r="V87" s="13"/>
      <c r="W87" s="13"/>
      <c r="X87" s="13"/>
      <c r="Y87" s="13"/>
      <c r="Z87" s="13"/>
    </row>
    <row r="88" spans="1:26" ht="58.5" customHeight="1">
      <c r="A88" s="54"/>
      <c r="B88" s="44"/>
      <c r="C88" s="34"/>
      <c r="D88" s="34"/>
      <c r="E88" s="1" t="s">
        <v>1</v>
      </c>
      <c r="F88" s="7">
        <v>3331.2</v>
      </c>
      <c r="G88" s="7">
        <v>3339.5</v>
      </c>
      <c r="H88" s="7">
        <v>0</v>
      </c>
      <c r="I88" s="7">
        <v>0</v>
      </c>
      <c r="J88" s="7">
        <f>I88/F88*100</f>
        <v>0</v>
      </c>
      <c r="K88" s="7">
        <f>I88/G88*100</f>
        <v>0</v>
      </c>
      <c r="L88" s="7">
        <v>0</v>
      </c>
      <c r="M88" s="50"/>
      <c r="N88" s="50"/>
      <c r="O88" s="13"/>
      <c r="P88" s="13"/>
      <c r="Q88" s="13"/>
      <c r="R88" s="13"/>
      <c r="S88" s="14"/>
      <c r="T88" s="13"/>
      <c r="U88" s="13"/>
      <c r="V88" s="13"/>
      <c r="W88" s="13"/>
      <c r="X88" s="13"/>
      <c r="Y88" s="13"/>
      <c r="Z88" s="13"/>
    </row>
    <row r="89" spans="1:26" ht="66" customHeight="1">
      <c r="A89" s="54"/>
      <c r="B89" s="44"/>
      <c r="C89" s="34"/>
      <c r="D89" s="34"/>
      <c r="E89" s="1" t="s">
        <v>10</v>
      </c>
      <c r="F89" s="7">
        <v>1580</v>
      </c>
      <c r="G89" s="7">
        <v>1580</v>
      </c>
      <c r="H89" s="7">
        <v>0</v>
      </c>
      <c r="I89" s="7">
        <v>0</v>
      </c>
      <c r="J89" s="7">
        <f>I89/F89*100</f>
        <v>0</v>
      </c>
      <c r="K89" s="7">
        <f>I89/G89*100</f>
        <v>0</v>
      </c>
      <c r="L89" s="7">
        <v>0</v>
      </c>
      <c r="M89" s="50"/>
      <c r="N89" s="50"/>
      <c r="O89" s="13"/>
      <c r="P89" s="13"/>
      <c r="Q89" s="13"/>
      <c r="R89" s="13"/>
      <c r="S89" s="14"/>
      <c r="T89" s="13"/>
      <c r="U89" s="13"/>
      <c r="V89" s="13"/>
      <c r="W89" s="13"/>
      <c r="X89" s="13"/>
      <c r="Y89" s="13"/>
      <c r="Z89" s="13"/>
    </row>
    <row r="90" spans="1:26" ht="66" customHeight="1">
      <c r="A90" s="54"/>
      <c r="B90" s="44"/>
      <c r="C90" s="34"/>
      <c r="D90" s="34"/>
      <c r="E90" s="1" t="s">
        <v>14</v>
      </c>
      <c r="F90" s="7" t="s">
        <v>0</v>
      </c>
      <c r="G90" s="7"/>
      <c r="H90" s="7" t="s">
        <v>0</v>
      </c>
      <c r="I90" s="7" t="s">
        <v>0</v>
      </c>
      <c r="J90" s="7" t="s">
        <v>0</v>
      </c>
      <c r="K90" s="7" t="s">
        <v>0</v>
      </c>
      <c r="L90" s="7" t="s">
        <v>0</v>
      </c>
      <c r="M90" s="50"/>
      <c r="N90" s="50"/>
      <c r="O90" s="13"/>
      <c r="P90" s="13"/>
      <c r="Q90" s="13"/>
      <c r="R90" s="13"/>
      <c r="S90" s="14"/>
      <c r="T90" s="13"/>
      <c r="U90" s="13"/>
      <c r="V90" s="13"/>
      <c r="W90" s="13"/>
      <c r="X90" s="13"/>
      <c r="Y90" s="13"/>
      <c r="Z90" s="13"/>
    </row>
    <row r="91" spans="1:26" ht="54" customHeight="1">
      <c r="A91" s="54"/>
      <c r="B91" s="44"/>
      <c r="C91" s="34"/>
      <c r="D91" s="34"/>
      <c r="E91" s="1" t="s">
        <v>11</v>
      </c>
      <c r="F91" s="7"/>
      <c r="G91" s="7"/>
      <c r="H91" s="7"/>
      <c r="I91" s="7"/>
      <c r="J91" s="7" t="s">
        <v>0</v>
      </c>
      <c r="K91" s="7" t="s">
        <v>0</v>
      </c>
      <c r="L91" s="7" t="s">
        <v>0</v>
      </c>
      <c r="M91" s="50"/>
      <c r="N91" s="50"/>
      <c r="O91" s="13"/>
      <c r="P91" s="13"/>
      <c r="Q91" s="13"/>
      <c r="R91" s="13"/>
      <c r="S91" s="14"/>
      <c r="T91" s="13"/>
      <c r="U91" s="13"/>
      <c r="V91" s="13"/>
      <c r="W91" s="13"/>
      <c r="X91" s="13"/>
      <c r="Y91" s="13"/>
      <c r="Z91" s="13"/>
    </row>
    <row r="92" spans="1:26" ht="135" customHeight="1">
      <c r="A92" s="54">
        <v>14</v>
      </c>
      <c r="B92" s="44" t="s">
        <v>73</v>
      </c>
      <c r="C92" s="34" t="s">
        <v>74</v>
      </c>
      <c r="D92" s="34" t="s">
        <v>26</v>
      </c>
      <c r="E92" s="1" t="s">
        <v>8</v>
      </c>
      <c r="F92" s="7">
        <f>F93+F94+F95</f>
        <v>50962.4</v>
      </c>
      <c r="G92" s="7">
        <f>G93+G94+G95</f>
        <v>50649</v>
      </c>
      <c r="H92" s="7">
        <f>H93+H94+H95</f>
        <v>11296.900000000001</v>
      </c>
      <c r="I92" s="7">
        <f>I93+I94+I95</f>
        <v>11296.900000000001</v>
      </c>
      <c r="J92" s="7">
        <f>I92/F92*100</f>
        <v>22.16712713686954</v>
      </c>
      <c r="K92" s="7">
        <f>I92/G92*100</f>
        <v>22.304290311753444</v>
      </c>
      <c r="L92" s="7">
        <f>I92/H92*100</f>
        <v>100</v>
      </c>
      <c r="M92" s="44" t="s">
        <v>97</v>
      </c>
      <c r="N92" s="44" t="s">
        <v>132</v>
      </c>
      <c r="O92" s="21">
        <f>P92+Q92+R92</f>
        <v>10</v>
      </c>
      <c r="P92" s="31">
        <v>2</v>
      </c>
      <c r="Q92" s="31">
        <v>5</v>
      </c>
      <c r="R92" s="22">
        <v>3</v>
      </c>
      <c r="S92" s="14">
        <f>(31+100+110.9+38.6+92.4+99.9+94.4+0+93.7+88.8)/10</f>
        <v>74.97</v>
      </c>
      <c r="T92" s="13"/>
      <c r="U92" s="13"/>
      <c r="V92" s="13"/>
      <c r="W92" s="13"/>
      <c r="X92" s="13"/>
      <c r="Y92" s="13"/>
      <c r="Z92" s="13"/>
    </row>
    <row r="93" spans="1:26" ht="165.75" customHeight="1">
      <c r="A93" s="54"/>
      <c r="B93" s="44"/>
      <c r="C93" s="34"/>
      <c r="D93" s="34"/>
      <c r="E93" s="1" t="s">
        <v>9</v>
      </c>
      <c r="F93" s="7"/>
      <c r="G93" s="7"/>
      <c r="H93" s="7"/>
      <c r="I93" s="7"/>
      <c r="J93" s="7"/>
      <c r="K93" s="7"/>
      <c r="L93" s="7"/>
      <c r="M93" s="50"/>
      <c r="N93" s="44"/>
      <c r="O93" s="17"/>
      <c r="P93" s="17"/>
      <c r="Q93" s="17"/>
      <c r="R93" s="18"/>
      <c r="S93" s="14"/>
      <c r="T93" s="13"/>
      <c r="U93" s="13"/>
      <c r="V93" s="13"/>
      <c r="W93" s="13"/>
      <c r="X93" s="13"/>
      <c r="Y93" s="13"/>
      <c r="Z93" s="13"/>
    </row>
    <row r="94" spans="1:26" ht="134.25" customHeight="1">
      <c r="A94" s="54"/>
      <c r="B94" s="44"/>
      <c r="C94" s="34"/>
      <c r="D94" s="34"/>
      <c r="E94" s="1" t="s">
        <v>1</v>
      </c>
      <c r="F94" s="7">
        <v>30750.2</v>
      </c>
      <c r="G94" s="7">
        <v>30750.2</v>
      </c>
      <c r="H94" s="7">
        <v>5213.6</v>
      </c>
      <c r="I94" s="7">
        <v>5213.6</v>
      </c>
      <c r="J94" s="7">
        <f>I94/F94*100</f>
        <v>16.954686473583912</v>
      </c>
      <c r="K94" s="7">
        <f>I94/G94*100</f>
        <v>16.954686473583912</v>
      </c>
      <c r="L94" s="7">
        <f>I94/H94*100</f>
        <v>100</v>
      </c>
      <c r="M94" s="50"/>
      <c r="N94" s="44"/>
      <c r="O94" s="17"/>
      <c r="P94" s="17"/>
      <c r="Q94" s="17"/>
      <c r="R94" s="18"/>
      <c r="S94" s="14"/>
      <c r="T94" s="13"/>
      <c r="U94" s="13"/>
      <c r="V94" s="13"/>
      <c r="W94" s="13"/>
      <c r="X94" s="13"/>
      <c r="Y94" s="13"/>
      <c r="Z94" s="13"/>
    </row>
    <row r="95" spans="1:26" ht="73.5" customHeight="1">
      <c r="A95" s="54"/>
      <c r="B95" s="44"/>
      <c r="C95" s="34"/>
      <c r="D95" s="34"/>
      <c r="E95" s="1" t="s">
        <v>10</v>
      </c>
      <c r="F95" s="7">
        <v>20212.2</v>
      </c>
      <c r="G95" s="7">
        <v>19898.8</v>
      </c>
      <c r="H95" s="7">
        <v>6083.3</v>
      </c>
      <c r="I95" s="7">
        <v>6083.3</v>
      </c>
      <c r="J95" s="7">
        <f>I95/F95*100</f>
        <v>30.097169036522498</v>
      </c>
      <c r="K95" s="7">
        <f>I95/G95*100</f>
        <v>30.571190222525985</v>
      </c>
      <c r="L95" s="7">
        <f>I95/H95*100</f>
        <v>100</v>
      </c>
      <c r="M95" s="50"/>
      <c r="N95" s="44"/>
      <c r="O95" s="17"/>
      <c r="P95" s="17"/>
      <c r="Q95" s="17"/>
      <c r="R95" s="18"/>
      <c r="S95" s="14"/>
      <c r="T95" s="13"/>
      <c r="U95" s="13"/>
      <c r="V95" s="13"/>
      <c r="W95" s="13"/>
      <c r="X95" s="13"/>
      <c r="Y95" s="13"/>
      <c r="Z95" s="13"/>
    </row>
    <row r="96" spans="1:26" ht="174" customHeight="1">
      <c r="A96" s="54"/>
      <c r="B96" s="44"/>
      <c r="C96" s="34"/>
      <c r="D96" s="34"/>
      <c r="E96" s="1" t="s">
        <v>14</v>
      </c>
      <c r="F96" s="7"/>
      <c r="G96" s="7" t="s">
        <v>0</v>
      </c>
      <c r="H96" s="7" t="s">
        <v>0</v>
      </c>
      <c r="I96" s="7" t="s">
        <v>0</v>
      </c>
      <c r="J96" s="7" t="s">
        <v>0</v>
      </c>
      <c r="K96" s="7" t="s">
        <v>0</v>
      </c>
      <c r="L96" s="7"/>
      <c r="M96" s="50"/>
      <c r="N96" s="44"/>
      <c r="O96" s="17"/>
      <c r="P96" s="17"/>
      <c r="Q96" s="17"/>
      <c r="R96" s="18"/>
      <c r="S96" s="14"/>
      <c r="T96" s="13"/>
      <c r="U96" s="13"/>
      <c r="V96" s="13"/>
      <c r="W96" s="13"/>
      <c r="X96" s="13"/>
      <c r="Y96" s="13"/>
      <c r="Z96" s="13"/>
    </row>
    <row r="97" spans="1:26" ht="133.5" customHeight="1">
      <c r="A97" s="54"/>
      <c r="B97" s="44"/>
      <c r="C97" s="34"/>
      <c r="D97" s="34"/>
      <c r="E97" s="1" t="s">
        <v>11</v>
      </c>
      <c r="F97" s="7" t="s">
        <v>0</v>
      </c>
      <c r="G97" s="7"/>
      <c r="H97" s="7" t="s">
        <v>0</v>
      </c>
      <c r="I97" s="7" t="s">
        <v>0</v>
      </c>
      <c r="J97" s="7" t="s">
        <v>0</v>
      </c>
      <c r="K97" s="7" t="s">
        <v>0</v>
      </c>
      <c r="L97" s="7" t="s">
        <v>0</v>
      </c>
      <c r="M97" s="50"/>
      <c r="N97" s="44"/>
      <c r="O97" s="17"/>
      <c r="P97" s="17"/>
      <c r="Q97" s="17"/>
      <c r="R97" s="18"/>
      <c r="S97" s="14"/>
      <c r="T97" s="13"/>
      <c r="U97" s="13"/>
      <c r="V97" s="13"/>
      <c r="W97" s="13"/>
      <c r="X97" s="13"/>
      <c r="Y97" s="13"/>
      <c r="Z97" s="13"/>
    </row>
    <row r="98" spans="1:26" ht="81" customHeight="1">
      <c r="A98" s="45">
        <v>15</v>
      </c>
      <c r="B98" s="49" t="s">
        <v>76</v>
      </c>
      <c r="C98" s="38" t="s">
        <v>77</v>
      </c>
      <c r="D98" s="38" t="s">
        <v>31</v>
      </c>
      <c r="E98" s="29" t="s">
        <v>8</v>
      </c>
      <c r="F98" s="28">
        <f>F99+F100+F101</f>
        <v>7165.1</v>
      </c>
      <c r="G98" s="28">
        <f>G99+G100+G101</f>
        <v>8571.1</v>
      </c>
      <c r="H98" s="28">
        <f>H99+H100+H101</f>
        <v>2021.2</v>
      </c>
      <c r="I98" s="28">
        <f>I99+I100+I101</f>
        <v>2021.2</v>
      </c>
      <c r="J98" s="28">
        <f>I98/F98*100</f>
        <v>28.208957306946168</v>
      </c>
      <c r="K98" s="28">
        <f>I98/G98*100</f>
        <v>23.58157062687403</v>
      </c>
      <c r="L98" s="28">
        <f>I98/H98*100</f>
        <v>100</v>
      </c>
      <c r="M98" s="49" t="s">
        <v>107</v>
      </c>
      <c r="N98" s="48" t="s">
        <v>90</v>
      </c>
      <c r="O98" s="13">
        <f>P98+Q98+R98</f>
        <v>6</v>
      </c>
      <c r="P98" s="13">
        <v>1</v>
      </c>
      <c r="Q98" s="13">
        <v>3</v>
      </c>
      <c r="R98" s="13">
        <v>2</v>
      </c>
      <c r="S98" s="14">
        <f>(66.7+60+0+50+0+100)/6</f>
        <v>46.11666666666667</v>
      </c>
      <c r="T98" s="13"/>
      <c r="U98" s="13"/>
      <c r="V98" s="13"/>
      <c r="W98" s="13"/>
      <c r="X98" s="13"/>
      <c r="Y98" s="13"/>
      <c r="Z98" s="13"/>
    </row>
    <row r="99" spans="1:26" ht="63" customHeight="1">
      <c r="A99" s="54"/>
      <c r="B99" s="44"/>
      <c r="C99" s="34"/>
      <c r="D99" s="34"/>
      <c r="E99" s="1" t="s">
        <v>9</v>
      </c>
      <c r="F99" s="7"/>
      <c r="G99" s="7"/>
      <c r="H99" s="7"/>
      <c r="I99" s="7"/>
      <c r="J99" s="7"/>
      <c r="K99" s="7"/>
      <c r="L99" s="7"/>
      <c r="M99" s="50"/>
      <c r="N99" s="51"/>
      <c r="O99" s="13"/>
      <c r="P99" s="13"/>
      <c r="Q99" s="13"/>
      <c r="R99" s="13"/>
      <c r="S99" s="14"/>
      <c r="T99" s="13"/>
      <c r="U99" s="13"/>
      <c r="V99" s="13"/>
      <c r="W99" s="13"/>
      <c r="X99" s="13"/>
      <c r="Y99" s="13"/>
      <c r="Z99" s="13"/>
    </row>
    <row r="100" spans="1:26" ht="47.25">
      <c r="A100" s="54"/>
      <c r="B100" s="44"/>
      <c r="C100" s="34"/>
      <c r="D100" s="34"/>
      <c r="E100" s="1" t="s">
        <v>1</v>
      </c>
      <c r="F100" s="7"/>
      <c r="G100" s="7"/>
      <c r="H100" s="7"/>
      <c r="I100" s="7"/>
      <c r="J100" s="7" t="s">
        <v>0</v>
      </c>
      <c r="K100" s="7" t="s">
        <v>0</v>
      </c>
      <c r="L100" s="7" t="s">
        <v>0</v>
      </c>
      <c r="M100" s="50"/>
      <c r="N100" s="51"/>
      <c r="O100" s="13"/>
      <c r="P100" s="13"/>
      <c r="Q100" s="13"/>
      <c r="R100" s="13"/>
      <c r="S100" s="14"/>
      <c r="T100" s="13"/>
      <c r="U100" s="13"/>
      <c r="V100" s="13"/>
      <c r="W100" s="13"/>
      <c r="X100" s="13"/>
      <c r="Y100" s="13"/>
      <c r="Z100" s="13"/>
    </row>
    <row r="101" spans="1:26" ht="84" customHeight="1">
      <c r="A101" s="54"/>
      <c r="B101" s="44"/>
      <c r="C101" s="34"/>
      <c r="D101" s="34"/>
      <c r="E101" s="1" t="s">
        <v>10</v>
      </c>
      <c r="F101" s="7">
        <v>7165.1</v>
      </c>
      <c r="G101" s="7">
        <v>8571.1</v>
      </c>
      <c r="H101" s="7">
        <v>2021.2</v>
      </c>
      <c r="I101" s="7">
        <v>2021.2</v>
      </c>
      <c r="J101" s="7">
        <f>I101/F101*100</f>
        <v>28.208957306946168</v>
      </c>
      <c r="K101" s="7">
        <f>I101/G101*100</f>
        <v>23.58157062687403</v>
      </c>
      <c r="L101" s="7">
        <f>I101/H101*100</f>
        <v>100</v>
      </c>
      <c r="M101" s="50"/>
      <c r="N101" s="51"/>
      <c r="O101" s="13"/>
      <c r="P101" s="13"/>
      <c r="Q101" s="13"/>
      <c r="R101" s="13"/>
      <c r="S101" s="14"/>
      <c r="T101" s="13"/>
      <c r="U101" s="13"/>
      <c r="V101" s="13"/>
      <c r="W101" s="13"/>
      <c r="X101" s="13"/>
      <c r="Y101" s="13"/>
      <c r="Z101" s="13"/>
    </row>
    <row r="102" spans="1:26" ht="78" customHeight="1">
      <c r="A102" s="54"/>
      <c r="B102" s="44"/>
      <c r="C102" s="34"/>
      <c r="D102" s="34"/>
      <c r="E102" s="1" t="s">
        <v>14</v>
      </c>
      <c r="F102" s="7"/>
      <c r="G102" s="7"/>
      <c r="H102" s="7"/>
      <c r="I102" s="7"/>
      <c r="J102" s="7"/>
      <c r="K102" s="7"/>
      <c r="L102" s="7"/>
      <c r="M102" s="50"/>
      <c r="N102" s="51"/>
      <c r="O102" s="13"/>
      <c r="P102" s="13"/>
      <c r="Q102" s="13"/>
      <c r="R102" s="13"/>
      <c r="S102" s="14"/>
      <c r="T102" s="13"/>
      <c r="U102" s="13"/>
      <c r="V102" s="13"/>
      <c r="W102" s="13"/>
      <c r="X102" s="13"/>
      <c r="Y102" s="13"/>
      <c r="Z102" s="13"/>
    </row>
    <row r="103" spans="1:26" ht="49.5" customHeight="1">
      <c r="A103" s="54"/>
      <c r="B103" s="44"/>
      <c r="C103" s="34"/>
      <c r="D103" s="34"/>
      <c r="E103" s="1" t="s">
        <v>11</v>
      </c>
      <c r="F103" s="7" t="s">
        <v>0</v>
      </c>
      <c r="G103" s="7" t="s">
        <v>0</v>
      </c>
      <c r="H103" s="7" t="s">
        <v>0</v>
      </c>
      <c r="I103" s="7" t="s">
        <v>0</v>
      </c>
      <c r="J103" s="7" t="s">
        <v>0</v>
      </c>
      <c r="K103" s="7" t="s">
        <v>0</v>
      </c>
      <c r="L103" s="7"/>
      <c r="M103" s="50"/>
      <c r="N103" s="51"/>
      <c r="O103" s="13"/>
      <c r="P103" s="13"/>
      <c r="Q103" s="13"/>
      <c r="R103" s="13"/>
      <c r="S103" s="14"/>
      <c r="T103" s="13"/>
      <c r="U103" s="13"/>
      <c r="V103" s="13"/>
      <c r="W103" s="13"/>
      <c r="X103" s="13"/>
      <c r="Y103" s="13"/>
      <c r="Z103" s="13"/>
    </row>
    <row r="104" spans="1:26" ht="75.75" customHeight="1">
      <c r="A104" s="54">
        <v>16</v>
      </c>
      <c r="B104" s="44" t="s">
        <v>78</v>
      </c>
      <c r="C104" s="34" t="s">
        <v>79</v>
      </c>
      <c r="D104" s="34" t="s">
        <v>28</v>
      </c>
      <c r="E104" s="1" t="s">
        <v>8</v>
      </c>
      <c r="F104" s="7">
        <f>F105+F106+F107+F109</f>
        <v>133843.69999999998</v>
      </c>
      <c r="G104" s="7">
        <f>G105+G106+G107+G109</f>
        <v>146596.7</v>
      </c>
      <c r="H104" s="7">
        <f>H105+H106+H107+H109</f>
        <v>26221.6</v>
      </c>
      <c r="I104" s="7">
        <f>I105+I106+I107+I109</f>
        <v>26221.6</v>
      </c>
      <c r="J104" s="7">
        <f>I104/F104*100</f>
        <v>19.591209746891337</v>
      </c>
      <c r="K104" s="7">
        <f>I104/G104*100</f>
        <v>17.886896499034425</v>
      </c>
      <c r="L104" s="7">
        <f>I104/H104*100</f>
        <v>100</v>
      </c>
      <c r="M104" s="44" t="s">
        <v>101</v>
      </c>
      <c r="N104" s="44" t="s">
        <v>108</v>
      </c>
      <c r="O104" s="13">
        <f>P104+Q104+R104</f>
        <v>5</v>
      </c>
      <c r="P104" s="13">
        <v>1</v>
      </c>
      <c r="Q104" s="13"/>
      <c r="R104" s="13">
        <v>4</v>
      </c>
      <c r="S104" s="14">
        <f>(21.8+100+0+0+0)/5</f>
        <v>24.36</v>
      </c>
      <c r="T104" s="13"/>
      <c r="U104" s="13"/>
      <c r="V104" s="13"/>
      <c r="W104" s="13"/>
      <c r="X104" s="13"/>
      <c r="Y104" s="13"/>
      <c r="Z104" s="13"/>
    </row>
    <row r="105" spans="1:26" ht="66.75" customHeight="1">
      <c r="A105" s="54"/>
      <c r="B105" s="44"/>
      <c r="C105" s="34"/>
      <c r="D105" s="34"/>
      <c r="E105" s="1" t="s">
        <v>9</v>
      </c>
      <c r="F105" s="7"/>
      <c r="G105" s="7"/>
      <c r="H105" s="7"/>
      <c r="I105" s="7"/>
      <c r="J105" s="7"/>
      <c r="K105" s="7"/>
      <c r="L105" s="7"/>
      <c r="M105" s="50"/>
      <c r="N105" s="50"/>
      <c r="O105" s="13"/>
      <c r="P105" s="13"/>
      <c r="Q105" s="13"/>
      <c r="R105" s="13"/>
      <c r="S105" s="14"/>
      <c r="T105" s="13"/>
      <c r="U105" s="13"/>
      <c r="V105" s="13"/>
      <c r="W105" s="13"/>
      <c r="X105" s="13"/>
      <c r="Y105" s="13"/>
      <c r="Z105" s="13"/>
    </row>
    <row r="106" spans="1:26" ht="96.75" customHeight="1">
      <c r="A106" s="54"/>
      <c r="B106" s="44"/>
      <c r="C106" s="34"/>
      <c r="D106" s="34"/>
      <c r="E106" s="1" t="s">
        <v>1</v>
      </c>
      <c r="F106" s="7">
        <v>30171.8</v>
      </c>
      <c r="G106" s="7">
        <v>33041.8</v>
      </c>
      <c r="H106" s="7">
        <v>0</v>
      </c>
      <c r="I106" s="7">
        <v>0</v>
      </c>
      <c r="J106" s="7">
        <f>I106/F106*100</f>
        <v>0</v>
      </c>
      <c r="K106" s="7">
        <f>I106/G106*100</f>
        <v>0</v>
      </c>
      <c r="L106" s="7">
        <v>0</v>
      </c>
      <c r="M106" s="50"/>
      <c r="N106" s="50"/>
      <c r="O106" s="13"/>
      <c r="P106" s="13"/>
      <c r="Q106" s="13"/>
      <c r="R106" s="13"/>
      <c r="S106" s="14"/>
      <c r="T106" s="13"/>
      <c r="U106" s="13"/>
      <c r="V106" s="13"/>
      <c r="W106" s="13"/>
      <c r="X106" s="13"/>
      <c r="Y106" s="13"/>
      <c r="Z106" s="13"/>
    </row>
    <row r="107" spans="1:26" ht="65.25" customHeight="1">
      <c r="A107" s="54"/>
      <c r="B107" s="44"/>
      <c r="C107" s="34"/>
      <c r="D107" s="34"/>
      <c r="E107" s="1" t="s">
        <v>10</v>
      </c>
      <c r="F107" s="7">
        <v>103671.9</v>
      </c>
      <c r="G107" s="7">
        <v>113554.9</v>
      </c>
      <c r="H107" s="7">
        <v>26221.6</v>
      </c>
      <c r="I107" s="7">
        <v>26221.6</v>
      </c>
      <c r="J107" s="7">
        <f>I107/F107*100</f>
        <v>25.292871067280526</v>
      </c>
      <c r="K107" s="7">
        <f>I107/G107*100</f>
        <v>23.091561878879734</v>
      </c>
      <c r="L107" s="7">
        <f>I107/H107*100</f>
        <v>100</v>
      </c>
      <c r="M107" s="50"/>
      <c r="N107" s="50"/>
      <c r="O107" s="13"/>
      <c r="P107" s="13"/>
      <c r="Q107" s="13"/>
      <c r="R107" s="13"/>
      <c r="S107" s="14"/>
      <c r="T107" s="13"/>
      <c r="U107" s="13"/>
      <c r="V107" s="13"/>
      <c r="W107" s="13"/>
      <c r="X107" s="13"/>
      <c r="Y107" s="13"/>
      <c r="Z107" s="13"/>
    </row>
    <row r="108" spans="1:26" ht="64.5" customHeight="1">
      <c r="A108" s="54"/>
      <c r="B108" s="44"/>
      <c r="C108" s="34"/>
      <c r="D108" s="34"/>
      <c r="E108" s="1" t="s">
        <v>14</v>
      </c>
      <c r="F108" s="7"/>
      <c r="G108" s="7" t="s">
        <v>0</v>
      </c>
      <c r="H108" s="7" t="s">
        <v>0</v>
      </c>
      <c r="I108" s="7" t="s">
        <v>0</v>
      </c>
      <c r="J108" s="7" t="s">
        <v>0</v>
      </c>
      <c r="K108" s="7" t="s">
        <v>0</v>
      </c>
      <c r="L108" s="7" t="s">
        <v>0</v>
      </c>
      <c r="M108" s="50"/>
      <c r="N108" s="50"/>
      <c r="O108" s="13"/>
      <c r="P108" s="13"/>
      <c r="Q108" s="13"/>
      <c r="R108" s="13"/>
      <c r="S108" s="14"/>
      <c r="T108" s="13"/>
      <c r="U108" s="13"/>
      <c r="V108" s="13"/>
      <c r="W108" s="13"/>
      <c r="X108" s="13"/>
      <c r="Y108" s="13"/>
      <c r="Z108" s="13"/>
    </row>
    <row r="109" spans="1:26" ht="98.25" customHeight="1">
      <c r="A109" s="54"/>
      <c r="B109" s="44"/>
      <c r="C109" s="34"/>
      <c r="D109" s="34"/>
      <c r="E109" s="1" t="s">
        <v>11</v>
      </c>
      <c r="F109" s="7"/>
      <c r="G109" s="7"/>
      <c r="H109" s="7"/>
      <c r="I109" s="7"/>
      <c r="J109" s="7"/>
      <c r="K109" s="7"/>
      <c r="L109" s="7"/>
      <c r="M109" s="50"/>
      <c r="N109" s="50"/>
      <c r="O109" s="13"/>
      <c r="P109" s="13"/>
      <c r="Q109" s="13"/>
      <c r="R109" s="13"/>
      <c r="S109" s="14"/>
      <c r="T109" s="13"/>
      <c r="U109" s="13"/>
      <c r="V109" s="13"/>
      <c r="W109" s="13"/>
      <c r="X109" s="13"/>
      <c r="Y109" s="13"/>
      <c r="Z109" s="13"/>
    </row>
    <row r="110" spans="1:26" ht="87.75" customHeight="1">
      <c r="A110" s="54">
        <v>17</v>
      </c>
      <c r="B110" s="44" t="s">
        <v>75</v>
      </c>
      <c r="C110" s="34" t="s">
        <v>80</v>
      </c>
      <c r="D110" s="34" t="s">
        <v>33</v>
      </c>
      <c r="E110" s="1" t="s">
        <v>8</v>
      </c>
      <c r="F110" s="7">
        <f>F111+F112+F113+F115</f>
        <v>33664.2</v>
      </c>
      <c r="G110" s="7">
        <f>G111+G112+G113+G115</f>
        <v>52717</v>
      </c>
      <c r="H110" s="7">
        <f>H111+H112+H113+H115</f>
        <v>24793.3</v>
      </c>
      <c r="I110" s="7">
        <f>I111+I112+I113+I115</f>
        <v>24793.3</v>
      </c>
      <c r="J110" s="7">
        <f>I110/F110*100</f>
        <v>73.64886140172646</v>
      </c>
      <c r="K110" s="7">
        <f>I110/G110*100</f>
        <v>47.03093878634975</v>
      </c>
      <c r="L110" s="7">
        <f>I110/H110*100</f>
        <v>100</v>
      </c>
      <c r="M110" s="44" t="s">
        <v>133</v>
      </c>
      <c r="N110" s="44" t="s">
        <v>89</v>
      </c>
      <c r="O110" s="13">
        <f>P110+Q110+R110</f>
        <v>4</v>
      </c>
      <c r="P110" s="13">
        <v>3</v>
      </c>
      <c r="Q110" s="13">
        <v>0</v>
      </c>
      <c r="R110" s="13">
        <v>1</v>
      </c>
      <c r="S110" s="14">
        <v>75</v>
      </c>
      <c r="T110" s="13"/>
      <c r="U110" s="13"/>
      <c r="V110" s="13"/>
      <c r="W110" s="13"/>
      <c r="X110" s="13"/>
      <c r="Y110" s="13"/>
      <c r="Z110" s="13"/>
    </row>
    <row r="111" spans="1:26" ht="96" customHeight="1">
      <c r="A111" s="54"/>
      <c r="B111" s="44"/>
      <c r="C111" s="34"/>
      <c r="D111" s="34"/>
      <c r="E111" s="1" t="s">
        <v>9</v>
      </c>
      <c r="F111" s="7"/>
      <c r="G111" s="7"/>
      <c r="H111" s="7"/>
      <c r="I111" s="7"/>
      <c r="J111" s="7"/>
      <c r="K111" s="7"/>
      <c r="L111" s="7"/>
      <c r="M111" s="50"/>
      <c r="N111" s="50"/>
      <c r="O111" s="13"/>
      <c r="P111" s="13"/>
      <c r="Q111" s="13"/>
      <c r="R111" s="13"/>
      <c r="S111" s="14"/>
      <c r="T111" s="13"/>
      <c r="U111" s="13"/>
      <c r="V111" s="13"/>
      <c r="W111" s="13"/>
      <c r="X111" s="13"/>
      <c r="Y111" s="13"/>
      <c r="Z111" s="13"/>
    </row>
    <row r="112" spans="1:26" ht="108.75" customHeight="1">
      <c r="A112" s="54"/>
      <c r="B112" s="44"/>
      <c r="C112" s="34"/>
      <c r="D112" s="34"/>
      <c r="E112" s="1" t="s">
        <v>1</v>
      </c>
      <c r="F112" s="7"/>
      <c r="G112" s="7"/>
      <c r="H112" s="7"/>
      <c r="I112" s="7"/>
      <c r="J112" s="7"/>
      <c r="K112" s="7"/>
      <c r="L112" s="7"/>
      <c r="M112" s="50"/>
      <c r="N112" s="50"/>
      <c r="O112" s="13"/>
      <c r="P112" s="13"/>
      <c r="Q112" s="13"/>
      <c r="R112" s="13"/>
      <c r="S112" s="14"/>
      <c r="T112" s="13"/>
      <c r="U112" s="13"/>
      <c r="V112" s="13"/>
      <c r="W112" s="13"/>
      <c r="X112" s="13"/>
      <c r="Y112" s="13"/>
      <c r="Z112" s="13"/>
    </row>
    <row r="113" spans="1:26" ht="57.75" customHeight="1">
      <c r="A113" s="54"/>
      <c r="B113" s="44"/>
      <c r="C113" s="34"/>
      <c r="D113" s="34"/>
      <c r="E113" s="1" t="s">
        <v>10</v>
      </c>
      <c r="F113" s="7">
        <v>33664.2</v>
      </c>
      <c r="G113" s="7">
        <v>52717</v>
      </c>
      <c r="H113" s="7">
        <v>24793.3</v>
      </c>
      <c r="I113" s="7">
        <v>24793.3</v>
      </c>
      <c r="J113" s="7">
        <f>I113/F113*100</f>
        <v>73.64886140172646</v>
      </c>
      <c r="K113" s="7">
        <f>I113/G113*100</f>
        <v>47.03093878634975</v>
      </c>
      <c r="L113" s="7">
        <f>I113/H113*100</f>
        <v>100</v>
      </c>
      <c r="M113" s="50"/>
      <c r="N113" s="50"/>
      <c r="O113" s="13"/>
      <c r="P113" s="13"/>
      <c r="Q113" s="13"/>
      <c r="R113" s="13"/>
      <c r="S113" s="14"/>
      <c r="T113" s="13"/>
      <c r="U113" s="13"/>
      <c r="V113" s="13"/>
      <c r="W113" s="13"/>
      <c r="X113" s="13"/>
      <c r="Y113" s="13"/>
      <c r="Z113" s="13"/>
    </row>
    <row r="114" spans="1:26" ht="123" customHeight="1">
      <c r="A114" s="54"/>
      <c r="B114" s="44"/>
      <c r="C114" s="34"/>
      <c r="D114" s="34"/>
      <c r="E114" s="1" t="s">
        <v>14</v>
      </c>
      <c r="F114" s="7"/>
      <c r="G114" s="7"/>
      <c r="H114" s="7"/>
      <c r="I114" s="7"/>
      <c r="J114" s="7"/>
      <c r="K114" s="7"/>
      <c r="L114" s="7"/>
      <c r="M114" s="50"/>
      <c r="N114" s="50"/>
      <c r="O114" s="13"/>
      <c r="P114" s="13"/>
      <c r="Q114" s="13"/>
      <c r="R114" s="13"/>
      <c r="S114" s="14"/>
      <c r="T114" s="13"/>
      <c r="U114" s="13"/>
      <c r="V114" s="13"/>
      <c r="W114" s="13"/>
      <c r="X114" s="13"/>
      <c r="Y114" s="13"/>
      <c r="Z114" s="13"/>
    </row>
    <row r="115" spans="1:26" ht="63" customHeight="1">
      <c r="A115" s="54"/>
      <c r="B115" s="44"/>
      <c r="C115" s="34"/>
      <c r="D115" s="34"/>
      <c r="E115" s="1" t="s">
        <v>11</v>
      </c>
      <c r="F115" s="7"/>
      <c r="G115" s="7"/>
      <c r="H115" s="7"/>
      <c r="I115" s="7"/>
      <c r="J115" s="7"/>
      <c r="K115" s="7"/>
      <c r="L115" s="7"/>
      <c r="M115" s="50"/>
      <c r="N115" s="50"/>
      <c r="O115" s="13"/>
      <c r="P115" s="13"/>
      <c r="Q115" s="13"/>
      <c r="R115" s="13"/>
      <c r="S115" s="14"/>
      <c r="T115" s="13"/>
      <c r="U115" s="13"/>
      <c r="V115" s="13"/>
      <c r="W115" s="13"/>
      <c r="X115" s="13"/>
      <c r="Y115" s="13"/>
      <c r="Z115" s="13"/>
    </row>
    <row r="116" spans="1:26" ht="93" customHeight="1">
      <c r="A116" s="54">
        <v>18</v>
      </c>
      <c r="B116" s="44" t="s">
        <v>81</v>
      </c>
      <c r="C116" s="34" t="s">
        <v>82</v>
      </c>
      <c r="D116" s="34" t="s">
        <v>34</v>
      </c>
      <c r="E116" s="1" t="s">
        <v>8</v>
      </c>
      <c r="F116" s="7">
        <f>F117+F118+F119+F121</f>
        <v>28781</v>
      </c>
      <c r="G116" s="7">
        <f>G117+G118+G119+G121</f>
        <v>28781</v>
      </c>
      <c r="H116" s="7">
        <f>H117+H118+H119+H121</f>
        <v>5514.9</v>
      </c>
      <c r="I116" s="7">
        <f>I117+I118+I119+I121</f>
        <v>5514.9</v>
      </c>
      <c r="J116" s="7">
        <f>I116/F116*100</f>
        <v>19.161599666446612</v>
      </c>
      <c r="K116" s="7">
        <f>I116/G116*100</f>
        <v>19.161599666446612</v>
      </c>
      <c r="L116" s="7">
        <f>I116/H116*100</f>
        <v>100</v>
      </c>
      <c r="M116" s="44" t="s">
        <v>146</v>
      </c>
      <c r="N116" s="44" t="s">
        <v>134</v>
      </c>
      <c r="O116" s="13">
        <f>P116+Q116+R116</f>
        <v>3</v>
      </c>
      <c r="P116" s="13">
        <v>1</v>
      </c>
      <c r="Q116" s="13">
        <v>1</v>
      </c>
      <c r="R116" s="13">
        <v>1</v>
      </c>
      <c r="S116" s="14">
        <v>65.9</v>
      </c>
      <c r="T116" s="13"/>
      <c r="U116" s="13"/>
      <c r="V116" s="13"/>
      <c r="W116" s="13"/>
      <c r="X116" s="13"/>
      <c r="Y116" s="13"/>
      <c r="Z116" s="13"/>
    </row>
    <row r="117" spans="1:26" ht="86.25" customHeight="1">
      <c r="A117" s="54"/>
      <c r="B117" s="44"/>
      <c r="C117" s="34"/>
      <c r="D117" s="34"/>
      <c r="E117" s="1" t="s">
        <v>9</v>
      </c>
      <c r="F117" s="7"/>
      <c r="G117" s="7"/>
      <c r="H117" s="7"/>
      <c r="I117" s="7"/>
      <c r="J117" s="7"/>
      <c r="K117" s="7"/>
      <c r="L117" s="7"/>
      <c r="M117" s="50"/>
      <c r="N117" s="50"/>
      <c r="O117" s="13"/>
      <c r="P117" s="13"/>
      <c r="Q117" s="13"/>
      <c r="R117" s="13"/>
      <c r="S117" s="14"/>
      <c r="T117" s="13"/>
      <c r="U117" s="13"/>
      <c r="V117" s="13"/>
      <c r="W117" s="13"/>
      <c r="X117" s="13"/>
      <c r="Y117" s="13"/>
      <c r="Z117" s="13"/>
    </row>
    <row r="118" spans="1:26" ht="108.75" customHeight="1">
      <c r="A118" s="54"/>
      <c r="B118" s="44"/>
      <c r="C118" s="34"/>
      <c r="D118" s="34"/>
      <c r="E118" s="1" t="s">
        <v>1</v>
      </c>
      <c r="F118" s="7">
        <v>0</v>
      </c>
      <c r="G118" s="7">
        <v>0</v>
      </c>
      <c r="H118" s="7">
        <v>0</v>
      </c>
      <c r="I118" s="7">
        <v>0</v>
      </c>
      <c r="J118" s="7" t="s">
        <v>0</v>
      </c>
      <c r="K118" s="7" t="s">
        <v>0</v>
      </c>
      <c r="L118" s="7" t="s">
        <v>0</v>
      </c>
      <c r="M118" s="50"/>
      <c r="N118" s="50"/>
      <c r="O118" s="13"/>
      <c r="P118" s="13"/>
      <c r="Q118" s="13"/>
      <c r="R118" s="13"/>
      <c r="S118" s="14"/>
      <c r="T118" s="13"/>
      <c r="U118" s="13"/>
      <c r="V118" s="13"/>
      <c r="W118" s="13"/>
      <c r="X118" s="13"/>
      <c r="Y118" s="13"/>
      <c r="Z118" s="13"/>
    </row>
    <row r="119" spans="1:26" ht="90" customHeight="1">
      <c r="A119" s="54"/>
      <c r="B119" s="44"/>
      <c r="C119" s="34"/>
      <c r="D119" s="34"/>
      <c r="E119" s="1" t="s">
        <v>10</v>
      </c>
      <c r="F119" s="7">
        <v>28781</v>
      </c>
      <c r="G119" s="7">
        <v>28781</v>
      </c>
      <c r="H119" s="7">
        <v>5514.9</v>
      </c>
      <c r="I119" s="7">
        <v>5514.9</v>
      </c>
      <c r="J119" s="7">
        <f>I119/F119*100</f>
        <v>19.161599666446612</v>
      </c>
      <c r="K119" s="7">
        <f>I119/G119*100</f>
        <v>19.161599666446612</v>
      </c>
      <c r="L119" s="7">
        <f>I119/H119*100</f>
        <v>100</v>
      </c>
      <c r="M119" s="50"/>
      <c r="N119" s="50"/>
      <c r="O119" s="13"/>
      <c r="P119" s="13"/>
      <c r="Q119" s="13"/>
      <c r="R119" s="13"/>
      <c r="S119" s="14"/>
      <c r="T119" s="13"/>
      <c r="U119" s="13"/>
      <c r="V119" s="13"/>
      <c r="W119" s="13"/>
      <c r="X119" s="13"/>
      <c r="Y119" s="13"/>
      <c r="Z119" s="13"/>
    </row>
    <row r="120" spans="1:26" ht="78.75" customHeight="1">
      <c r="A120" s="54"/>
      <c r="B120" s="44"/>
      <c r="C120" s="34"/>
      <c r="D120" s="34"/>
      <c r="E120" s="1" t="s">
        <v>14</v>
      </c>
      <c r="F120" s="7"/>
      <c r="G120" s="7" t="s">
        <v>0</v>
      </c>
      <c r="H120" s="7" t="s">
        <v>0</v>
      </c>
      <c r="I120" s="7" t="s">
        <v>0</v>
      </c>
      <c r="J120" s="7" t="s">
        <v>0</v>
      </c>
      <c r="K120" s="7" t="s">
        <v>0</v>
      </c>
      <c r="L120" s="7"/>
      <c r="M120" s="50"/>
      <c r="N120" s="50"/>
      <c r="O120" s="13"/>
      <c r="P120" s="13"/>
      <c r="Q120" s="13"/>
      <c r="R120" s="13"/>
      <c r="S120" s="14"/>
      <c r="T120" s="13"/>
      <c r="U120" s="13"/>
      <c r="V120" s="13"/>
      <c r="W120" s="13"/>
      <c r="X120" s="13"/>
      <c r="Y120" s="13"/>
      <c r="Z120" s="13"/>
    </row>
    <row r="121" spans="1:26" ht="135.75" customHeight="1">
      <c r="A121" s="54"/>
      <c r="B121" s="44"/>
      <c r="C121" s="34"/>
      <c r="D121" s="34"/>
      <c r="E121" s="1" t="s">
        <v>11</v>
      </c>
      <c r="F121" s="7"/>
      <c r="G121" s="7"/>
      <c r="H121" s="7"/>
      <c r="I121" s="7"/>
      <c r="J121" s="7"/>
      <c r="K121" s="7"/>
      <c r="L121" s="7"/>
      <c r="M121" s="50"/>
      <c r="N121" s="50"/>
      <c r="O121" s="13"/>
      <c r="P121" s="13"/>
      <c r="Q121" s="13"/>
      <c r="R121" s="13"/>
      <c r="S121" s="14"/>
      <c r="T121" s="13"/>
      <c r="U121" s="13"/>
      <c r="V121" s="13"/>
      <c r="W121" s="13"/>
      <c r="X121" s="13"/>
      <c r="Y121" s="13"/>
      <c r="Z121" s="13"/>
    </row>
    <row r="122" spans="1:26" ht="86.25" customHeight="1">
      <c r="A122" s="54">
        <v>19</v>
      </c>
      <c r="B122" s="44" t="s">
        <v>83</v>
      </c>
      <c r="C122" s="34" t="s">
        <v>84</v>
      </c>
      <c r="D122" s="34" t="s">
        <v>32</v>
      </c>
      <c r="E122" s="1" t="s">
        <v>8</v>
      </c>
      <c r="F122" s="7">
        <f>F123+F124+F125+F127</f>
        <v>20851.1</v>
      </c>
      <c r="G122" s="7">
        <f>G123+G124+G125+G127</f>
        <v>22759.2</v>
      </c>
      <c r="H122" s="7">
        <f>H123+H124+H125+H127</f>
        <v>3400.1</v>
      </c>
      <c r="I122" s="7">
        <f>I123+I124+I125+I127</f>
        <v>3400.1</v>
      </c>
      <c r="J122" s="7">
        <f>I122/F122*100</f>
        <v>16.306573753902672</v>
      </c>
      <c r="K122" s="7">
        <f>I122/G122*100</f>
        <v>14.939453056346444</v>
      </c>
      <c r="L122" s="7">
        <f>I122/H122*100</f>
        <v>100</v>
      </c>
      <c r="M122" s="39" t="s">
        <v>102</v>
      </c>
      <c r="N122" s="62" t="s">
        <v>135</v>
      </c>
      <c r="O122" s="13">
        <f>P122+Q122+R122</f>
        <v>8</v>
      </c>
      <c r="P122" s="13">
        <v>0</v>
      </c>
      <c r="Q122" s="13">
        <v>4</v>
      </c>
      <c r="R122" s="13">
        <v>4</v>
      </c>
      <c r="S122" s="14">
        <f>(0+99.7+92.6+96.8+18.1+0+0+0)/8</f>
        <v>38.400000000000006</v>
      </c>
      <c r="T122" s="13"/>
      <c r="U122" s="13"/>
      <c r="V122" s="13"/>
      <c r="W122" s="13"/>
      <c r="X122" s="13"/>
      <c r="Y122" s="13"/>
      <c r="Z122" s="13"/>
    </row>
    <row r="123" spans="1:26" ht="114" customHeight="1">
      <c r="A123" s="54"/>
      <c r="B123" s="44"/>
      <c r="C123" s="34"/>
      <c r="D123" s="34"/>
      <c r="E123" s="1" t="s">
        <v>9</v>
      </c>
      <c r="F123" s="7"/>
      <c r="G123" s="7"/>
      <c r="H123" s="7"/>
      <c r="I123" s="7"/>
      <c r="J123" s="7"/>
      <c r="K123" s="7"/>
      <c r="L123" s="7"/>
      <c r="M123" s="40"/>
      <c r="N123" s="63"/>
      <c r="O123" s="13"/>
      <c r="P123" s="13"/>
      <c r="Q123" s="13"/>
      <c r="R123" s="13"/>
      <c r="S123" s="14"/>
      <c r="T123" s="13"/>
      <c r="U123" s="13"/>
      <c r="V123" s="13"/>
      <c r="W123" s="13"/>
      <c r="X123" s="13"/>
      <c r="Y123" s="13"/>
      <c r="Z123" s="13"/>
    </row>
    <row r="124" spans="1:26" ht="70.5" customHeight="1">
      <c r="A124" s="54"/>
      <c r="B124" s="44"/>
      <c r="C124" s="34"/>
      <c r="D124" s="34"/>
      <c r="E124" s="1" t="s">
        <v>1</v>
      </c>
      <c r="F124" s="7"/>
      <c r="G124" s="7"/>
      <c r="H124" s="7"/>
      <c r="I124" s="7"/>
      <c r="J124" s="7" t="s">
        <v>0</v>
      </c>
      <c r="K124" s="7" t="s">
        <v>0</v>
      </c>
      <c r="L124" s="7" t="s">
        <v>0</v>
      </c>
      <c r="M124" s="40"/>
      <c r="N124" s="63"/>
      <c r="O124" s="13"/>
      <c r="P124" s="13"/>
      <c r="Q124" s="13"/>
      <c r="R124" s="13"/>
      <c r="S124" s="14"/>
      <c r="T124" s="13"/>
      <c r="U124" s="13"/>
      <c r="V124" s="13"/>
      <c r="W124" s="13"/>
      <c r="X124" s="13"/>
      <c r="Y124" s="13"/>
      <c r="Z124" s="13"/>
    </row>
    <row r="125" spans="1:26" ht="48.75" customHeight="1">
      <c r="A125" s="54"/>
      <c r="B125" s="44"/>
      <c r="C125" s="34"/>
      <c r="D125" s="34"/>
      <c r="E125" s="1" t="s">
        <v>10</v>
      </c>
      <c r="F125" s="7">
        <v>20851.1</v>
      </c>
      <c r="G125" s="7">
        <v>22759.2</v>
      </c>
      <c r="H125" s="7">
        <v>3400.1</v>
      </c>
      <c r="I125" s="7">
        <v>3400.1</v>
      </c>
      <c r="J125" s="7">
        <f>I125/F125*100</f>
        <v>16.306573753902672</v>
      </c>
      <c r="K125" s="7">
        <f>I125/G125*100</f>
        <v>14.939453056346444</v>
      </c>
      <c r="L125" s="7">
        <f>I125/H125*100</f>
        <v>100</v>
      </c>
      <c r="M125" s="40"/>
      <c r="N125" s="63"/>
      <c r="O125" s="13"/>
      <c r="P125" s="13"/>
      <c r="Q125" s="13"/>
      <c r="R125" s="13"/>
      <c r="S125" s="14"/>
      <c r="T125" s="13"/>
      <c r="U125" s="13"/>
      <c r="V125" s="13"/>
      <c r="W125" s="13"/>
      <c r="X125" s="13"/>
      <c r="Y125" s="13"/>
      <c r="Z125" s="13"/>
    </row>
    <row r="126" spans="1:26" ht="48.75" customHeight="1">
      <c r="A126" s="54"/>
      <c r="B126" s="44"/>
      <c r="C126" s="34"/>
      <c r="D126" s="34"/>
      <c r="E126" s="1" t="s">
        <v>14</v>
      </c>
      <c r="F126" s="7"/>
      <c r="G126" s="7"/>
      <c r="H126" s="7"/>
      <c r="I126" s="7"/>
      <c r="J126" s="7"/>
      <c r="K126" s="7"/>
      <c r="L126" s="7"/>
      <c r="M126" s="40"/>
      <c r="N126" s="63"/>
      <c r="O126" s="13"/>
      <c r="P126" s="13"/>
      <c r="Q126" s="13"/>
      <c r="R126" s="13"/>
      <c r="S126" s="14"/>
      <c r="T126" s="13"/>
      <c r="U126" s="13"/>
      <c r="V126" s="13"/>
      <c r="W126" s="13"/>
      <c r="X126" s="13"/>
      <c r="Y126" s="13"/>
      <c r="Z126" s="13"/>
    </row>
    <row r="127" spans="1:26" ht="95.25" customHeight="1">
      <c r="A127" s="54"/>
      <c r="B127" s="44"/>
      <c r="C127" s="34"/>
      <c r="D127" s="34"/>
      <c r="E127" s="1" t="s">
        <v>11</v>
      </c>
      <c r="F127" s="7"/>
      <c r="G127" s="7"/>
      <c r="H127" s="7"/>
      <c r="I127" s="7"/>
      <c r="J127" s="7"/>
      <c r="K127" s="7"/>
      <c r="L127" s="7"/>
      <c r="M127" s="49"/>
      <c r="N127" s="64"/>
      <c r="O127" s="13"/>
      <c r="P127" s="13"/>
      <c r="Q127" s="13"/>
      <c r="R127" s="13"/>
      <c r="S127" s="14"/>
      <c r="T127" s="13"/>
      <c r="U127" s="13"/>
      <c r="V127" s="13"/>
      <c r="W127" s="13"/>
      <c r="X127" s="13"/>
      <c r="Y127" s="13"/>
      <c r="Z127" s="13"/>
    </row>
    <row r="128" spans="1:26" ht="129" customHeight="1">
      <c r="A128" s="41">
        <v>20</v>
      </c>
      <c r="B128" s="39" t="s">
        <v>85</v>
      </c>
      <c r="C128" s="35" t="s">
        <v>86</v>
      </c>
      <c r="D128" s="35" t="s">
        <v>34</v>
      </c>
      <c r="E128" s="1" t="s">
        <v>8</v>
      </c>
      <c r="F128" s="7">
        <f>F129+F130+F131+F133</f>
        <v>428060.1</v>
      </c>
      <c r="G128" s="7">
        <f>G129+G130+G131+G133</f>
        <v>427226</v>
      </c>
      <c r="H128" s="7">
        <f>H129+H130+H131+H133</f>
        <v>117852.8</v>
      </c>
      <c r="I128" s="7">
        <f>I129+I130+I131+I133</f>
        <v>117818</v>
      </c>
      <c r="J128" s="7">
        <f>I128/F128*100</f>
        <v>27.52370519934</v>
      </c>
      <c r="K128" s="7">
        <f>I128/G128*100</f>
        <v>27.577441447851957</v>
      </c>
      <c r="L128" s="7">
        <f>I128/H128*100</f>
        <v>99.97047163919737</v>
      </c>
      <c r="M128" s="44" t="s">
        <v>136</v>
      </c>
      <c r="N128" s="39" t="s">
        <v>109</v>
      </c>
      <c r="O128" s="13">
        <f>P128+Q128+R128</f>
        <v>8</v>
      </c>
      <c r="P128" s="13">
        <v>6</v>
      </c>
      <c r="Q128" s="13">
        <v>1</v>
      </c>
      <c r="R128" s="13">
        <v>1</v>
      </c>
      <c r="S128" s="14">
        <f>(58.3+102+100+100+100+100+100+27.7)/8</f>
        <v>86</v>
      </c>
      <c r="T128" s="13"/>
      <c r="U128" s="13"/>
      <c r="V128" s="13"/>
      <c r="W128" s="13"/>
      <c r="X128" s="13"/>
      <c r="Y128" s="13"/>
      <c r="Z128" s="13"/>
    </row>
    <row r="129" spans="1:26" ht="72" customHeight="1">
      <c r="A129" s="42"/>
      <c r="B129" s="40"/>
      <c r="C129" s="36"/>
      <c r="D129" s="36"/>
      <c r="E129" s="1" t="s">
        <v>9</v>
      </c>
      <c r="F129" s="7">
        <v>4957.2</v>
      </c>
      <c r="G129" s="7">
        <v>4409.8</v>
      </c>
      <c r="H129" s="7">
        <v>1021.1</v>
      </c>
      <c r="I129" s="7">
        <v>1021.1</v>
      </c>
      <c r="J129" s="7">
        <f>I129/F129*100</f>
        <v>20.59832163318002</v>
      </c>
      <c r="K129" s="7">
        <f>I129/G129*100</f>
        <v>23.155245135833823</v>
      </c>
      <c r="L129" s="7">
        <f>I129/H129*100</f>
        <v>100</v>
      </c>
      <c r="M129" s="44"/>
      <c r="N129" s="40"/>
      <c r="O129" s="13"/>
      <c r="P129" s="13"/>
      <c r="Q129" s="13"/>
      <c r="R129" s="13"/>
      <c r="S129" s="14"/>
      <c r="T129" s="13"/>
      <c r="U129" s="13"/>
      <c r="V129" s="13"/>
      <c r="W129" s="13"/>
      <c r="X129" s="13"/>
      <c r="Y129" s="13"/>
      <c r="Z129" s="13"/>
    </row>
    <row r="130" spans="1:26" ht="60.75" customHeight="1">
      <c r="A130" s="42"/>
      <c r="B130" s="40"/>
      <c r="C130" s="36"/>
      <c r="D130" s="36"/>
      <c r="E130" s="1" t="s">
        <v>1</v>
      </c>
      <c r="F130" s="7">
        <v>1107.8</v>
      </c>
      <c r="G130" s="7">
        <v>1107.8</v>
      </c>
      <c r="H130" s="7">
        <v>500</v>
      </c>
      <c r="I130" s="7">
        <v>465.2</v>
      </c>
      <c r="J130" s="7">
        <f>I130/F130*100</f>
        <v>41.99313955587651</v>
      </c>
      <c r="K130" s="7">
        <f>I130/G130*100</f>
        <v>41.99313955587651</v>
      </c>
      <c r="L130" s="7">
        <f>I130/H130*100</f>
        <v>93.04</v>
      </c>
      <c r="M130" s="44"/>
      <c r="N130" s="40"/>
      <c r="O130" s="13"/>
      <c r="P130" s="13"/>
      <c r="Q130" s="13"/>
      <c r="R130" s="13"/>
      <c r="S130" s="14"/>
      <c r="T130" s="13"/>
      <c r="U130" s="13"/>
      <c r="V130" s="13"/>
      <c r="W130" s="13"/>
      <c r="X130" s="13"/>
      <c r="Y130" s="13"/>
      <c r="Z130" s="13"/>
    </row>
    <row r="131" spans="1:26" ht="69" customHeight="1">
      <c r="A131" s="42"/>
      <c r="B131" s="40"/>
      <c r="C131" s="36"/>
      <c r="D131" s="36"/>
      <c r="E131" s="1" t="s">
        <v>10</v>
      </c>
      <c r="F131" s="7">
        <v>421995.1</v>
      </c>
      <c r="G131" s="7">
        <v>421708.4</v>
      </c>
      <c r="H131" s="7">
        <v>116331.7</v>
      </c>
      <c r="I131" s="7">
        <v>116331.7</v>
      </c>
      <c r="J131" s="7">
        <f>I131/F131*100</f>
        <v>27.567073646115798</v>
      </c>
      <c r="K131" s="7">
        <f>I131/G131*100</f>
        <v>27.585815222082367</v>
      </c>
      <c r="L131" s="7">
        <f>I131/H131*100</f>
        <v>100</v>
      </c>
      <c r="M131" s="44"/>
      <c r="N131" s="40"/>
      <c r="O131" s="13"/>
      <c r="P131" s="13"/>
      <c r="Q131" s="13"/>
      <c r="R131" s="13"/>
      <c r="S131" s="14"/>
      <c r="T131" s="13"/>
      <c r="U131" s="13"/>
      <c r="V131" s="13"/>
      <c r="W131" s="13"/>
      <c r="X131" s="13"/>
      <c r="Y131" s="13"/>
      <c r="Z131" s="13"/>
    </row>
    <row r="132" spans="1:26" ht="71.25" customHeight="1">
      <c r="A132" s="42"/>
      <c r="B132" s="40"/>
      <c r="C132" s="36"/>
      <c r="D132" s="36"/>
      <c r="E132" s="1" t="s">
        <v>14</v>
      </c>
      <c r="F132" s="7"/>
      <c r="G132" s="7" t="s">
        <v>0</v>
      </c>
      <c r="H132" s="7" t="s">
        <v>0</v>
      </c>
      <c r="I132" s="7" t="s">
        <v>0</v>
      </c>
      <c r="J132" s="7" t="s">
        <v>0</v>
      </c>
      <c r="K132" s="7" t="s">
        <v>0</v>
      </c>
      <c r="L132" s="7" t="s">
        <v>0</v>
      </c>
      <c r="M132" s="44"/>
      <c r="N132" s="40"/>
      <c r="O132" s="13"/>
      <c r="P132" s="13"/>
      <c r="Q132" s="13"/>
      <c r="R132" s="13"/>
      <c r="S132" s="14"/>
      <c r="T132" s="13"/>
      <c r="U132" s="13"/>
      <c r="V132" s="13"/>
      <c r="W132" s="13"/>
      <c r="X132" s="13"/>
      <c r="Y132" s="13"/>
      <c r="Z132" s="13"/>
    </row>
    <row r="133" spans="1:26" ht="93" customHeight="1">
      <c r="A133" s="45"/>
      <c r="B133" s="49"/>
      <c r="C133" s="38"/>
      <c r="D133" s="38"/>
      <c r="E133" s="1" t="s">
        <v>11</v>
      </c>
      <c r="F133" s="7"/>
      <c r="G133" s="7"/>
      <c r="H133" s="7"/>
      <c r="I133" s="7"/>
      <c r="J133" s="7"/>
      <c r="K133" s="7"/>
      <c r="L133" s="7"/>
      <c r="M133" s="44"/>
      <c r="N133" s="49"/>
      <c r="O133" s="13"/>
      <c r="P133" s="13"/>
      <c r="Q133" s="13"/>
      <c r="R133" s="13"/>
      <c r="S133" s="14"/>
      <c r="T133" s="13"/>
      <c r="U133" s="13"/>
      <c r="V133" s="13"/>
      <c r="W133" s="13"/>
      <c r="X133" s="13"/>
      <c r="Y133" s="13"/>
      <c r="Z133" s="13"/>
    </row>
    <row r="134" spans="1:26" ht="61.5" customHeight="1">
      <c r="A134" s="54">
        <v>21</v>
      </c>
      <c r="B134" s="44" t="s">
        <v>87</v>
      </c>
      <c r="C134" s="34" t="s">
        <v>88</v>
      </c>
      <c r="D134" s="34" t="s">
        <v>28</v>
      </c>
      <c r="E134" s="1" t="s">
        <v>8</v>
      </c>
      <c r="F134" s="7">
        <f>F135+F136+F137+F139</f>
        <v>57811.2</v>
      </c>
      <c r="G134" s="7">
        <f>G135+G136+G137+G139</f>
        <v>53118.7</v>
      </c>
      <c r="H134" s="7">
        <f>H135+H136+H137+H139</f>
        <v>11009.2</v>
      </c>
      <c r="I134" s="7">
        <f>I135+I136+I137+I139</f>
        <v>11009.2</v>
      </c>
      <c r="J134" s="7">
        <f>I134/F134*100</f>
        <v>19.0433687589948</v>
      </c>
      <c r="K134" s="7">
        <f>I134/G134*100</f>
        <v>20.72565781918609</v>
      </c>
      <c r="L134" s="7">
        <f>I134/H134*100</f>
        <v>100</v>
      </c>
      <c r="M134" s="44" t="s">
        <v>103</v>
      </c>
      <c r="N134" s="61" t="s">
        <v>137</v>
      </c>
      <c r="O134" s="13">
        <f>P134+Q134+R134</f>
        <v>0</v>
      </c>
      <c r="P134" s="13"/>
      <c r="Q134" s="13">
        <v>0</v>
      </c>
      <c r="R134" s="13">
        <v>0</v>
      </c>
      <c r="S134" s="14">
        <v>0</v>
      </c>
      <c r="T134" s="13"/>
      <c r="U134" s="13"/>
      <c r="V134" s="13"/>
      <c r="W134" s="13"/>
      <c r="X134" s="13"/>
      <c r="Y134" s="13"/>
      <c r="Z134" s="13"/>
    </row>
    <row r="135" spans="1:26" ht="93" customHeight="1">
      <c r="A135" s="54"/>
      <c r="B135" s="44"/>
      <c r="C135" s="34"/>
      <c r="D135" s="34"/>
      <c r="E135" s="1" t="s">
        <v>9</v>
      </c>
      <c r="F135" s="7"/>
      <c r="G135" s="7"/>
      <c r="H135" s="7"/>
      <c r="I135" s="7"/>
      <c r="J135" s="7"/>
      <c r="K135" s="7"/>
      <c r="L135" s="7"/>
      <c r="M135" s="50"/>
      <c r="N135" s="51"/>
      <c r="O135" s="13"/>
      <c r="P135" s="13"/>
      <c r="Q135" s="13"/>
      <c r="R135" s="13"/>
      <c r="S135" s="14"/>
      <c r="T135" s="13"/>
      <c r="U135" s="13"/>
      <c r="V135" s="13"/>
      <c r="W135" s="13"/>
      <c r="X135" s="13"/>
      <c r="Y135" s="13"/>
      <c r="Z135" s="13"/>
    </row>
    <row r="136" spans="1:26" ht="69" customHeight="1">
      <c r="A136" s="54"/>
      <c r="B136" s="44"/>
      <c r="C136" s="34"/>
      <c r="D136" s="34"/>
      <c r="E136" s="1" t="s">
        <v>1</v>
      </c>
      <c r="F136" s="7"/>
      <c r="G136" s="7"/>
      <c r="H136" s="7"/>
      <c r="I136" s="7"/>
      <c r="J136" s="7"/>
      <c r="K136" s="7"/>
      <c r="L136" s="7"/>
      <c r="M136" s="50"/>
      <c r="N136" s="51"/>
      <c r="O136" s="13"/>
      <c r="P136" s="13"/>
      <c r="Q136" s="13"/>
      <c r="R136" s="13"/>
      <c r="S136" s="14"/>
      <c r="T136" s="13"/>
      <c r="U136" s="13"/>
      <c r="V136" s="13"/>
      <c r="W136" s="13"/>
      <c r="X136" s="13"/>
      <c r="Y136" s="13"/>
      <c r="Z136" s="13"/>
    </row>
    <row r="137" spans="1:26" ht="72" customHeight="1">
      <c r="A137" s="54"/>
      <c r="B137" s="44"/>
      <c r="C137" s="34"/>
      <c r="D137" s="34"/>
      <c r="E137" s="1" t="s">
        <v>10</v>
      </c>
      <c r="F137" s="7">
        <v>57811.2</v>
      </c>
      <c r="G137" s="7">
        <v>53118.7</v>
      </c>
      <c r="H137" s="7">
        <v>11009.2</v>
      </c>
      <c r="I137" s="7">
        <v>11009.2</v>
      </c>
      <c r="J137" s="7">
        <f>I137/F137*100</f>
        <v>19.0433687589948</v>
      </c>
      <c r="K137" s="7">
        <f>I137/G137*100</f>
        <v>20.72565781918609</v>
      </c>
      <c r="L137" s="7">
        <f>I137/H137*100</f>
        <v>100</v>
      </c>
      <c r="M137" s="50"/>
      <c r="N137" s="51"/>
      <c r="O137" s="13"/>
      <c r="P137" s="13"/>
      <c r="Q137" s="13"/>
      <c r="R137" s="13"/>
      <c r="S137" s="14"/>
      <c r="T137" s="13"/>
      <c r="U137" s="13"/>
      <c r="V137" s="13"/>
      <c r="W137" s="13"/>
      <c r="X137" s="13"/>
      <c r="Y137" s="13"/>
      <c r="Z137" s="13"/>
    </row>
    <row r="138" spans="1:26" ht="78.75" customHeight="1">
      <c r="A138" s="54"/>
      <c r="B138" s="44"/>
      <c r="C138" s="34"/>
      <c r="D138" s="34"/>
      <c r="E138" s="1" t="s">
        <v>14</v>
      </c>
      <c r="F138" s="7"/>
      <c r="G138" s="7" t="s">
        <v>0</v>
      </c>
      <c r="H138" s="7" t="s">
        <v>0</v>
      </c>
      <c r="I138" s="7" t="s">
        <v>0</v>
      </c>
      <c r="J138" s="7" t="s">
        <v>0</v>
      </c>
      <c r="K138" s="7" t="s">
        <v>0</v>
      </c>
      <c r="L138" s="7" t="s">
        <v>0</v>
      </c>
      <c r="M138" s="50"/>
      <c r="N138" s="51"/>
      <c r="O138" s="13"/>
      <c r="P138" s="13"/>
      <c r="Q138" s="13"/>
      <c r="R138" s="13"/>
      <c r="S138" s="14"/>
      <c r="T138" s="13"/>
      <c r="U138" s="13"/>
      <c r="V138" s="13"/>
      <c r="W138" s="13"/>
      <c r="X138" s="13"/>
      <c r="Y138" s="13"/>
      <c r="Z138" s="13"/>
    </row>
    <row r="139" spans="1:26" ht="69.75" customHeight="1">
      <c r="A139" s="54"/>
      <c r="B139" s="44"/>
      <c r="C139" s="34"/>
      <c r="D139" s="34"/>
      <c r="E139" s="1" t="s">
        <v>11</v>
      </c>
      <c r="F139" s="7"/>
      <c r="G139" s="7"/>
      <c r="H139" s="7"/>
      <c r="I139" s="7"/>
      <c r="J139" s="7"/>
      <c r="K139" s="7"/>
      <c r="L139" s="7" t="s">
        <v>0</v>
      </c>
      <c r="M139" s="50"/>
      <c r="N139" s="51"/>
      <c r="O139" s="13"/>
      <c r="P139" s="13"/>
      <c r="Q139" s="13"/>
      <c r="R139" s="13"/>
      <c r="S139" s="14"/>
      <c r="T139" s="13"/>
      <c r="U139" s="13"/>
      <c r="V139" s="13"/>
      <c r="W139" s="13"/>
      <c r="X139" s="13"/>
      <c r="Y139" s="13"/>
      <c r="Z139" s="13"/>
    </row>
    <row r="140" spans="1:26" ht="15.75">
      <c r="A140" s="11"/>
      <c r="B140" s="15"/>
      <c r="C140" s="11"/>
      <c r="D140" s="11"/>
      <c r="E140" s="15"/>
      <c r="F140" s="8"/>
      <c r="G140" s="8"/>
      <c r="H140" s="8"/>
      <c r="I140" s="8"/>
      <c r="J140" s="8"/>
      <c r="K140" s="8"/>
      <c r="L140" s="8"/>
      <c r="M140" s="15"/>
      <c r="N140" s="15"/>
      <c r="O140" s="13"/>
      <c r="P140" s="13"/>
      <c r="Q140" s="13"/>
      <c r="R140" s="13"/>
      <c r="S140" s="14"/>
      <c r="T140" s="13"/>
      <c r="U140" s="13"/>
      <c r="V140" s="13"/>
      <c r="W140" s="13"/>
      <c r="X140" s="13"/>
      <c r="Y140" s="13"/>
      <c r="Z140" s="13"/>
    </row>
    <row r="141" spans="1:26" ht="15.75">
      <c r="A141" s="11"/>
      <c r="B141" s="15"/>
      <c r="C141" s="11"/>
      <c r="D141" s="11"/>
      <c r="E141" s="15"/>
      <c r="F141" s="8"/>
      <c r="G141" s="8"/>
      <c r="H141" s="8"/>
      <c r="I141" s="8"/>
      <c r="J141" s="8"/>
      <c r="K141" s="8"/>
      <c r="L141" s="8"/>
      <c r="M141" s="15"/>
      <c r="N141" s="15"/>
      <c r="O141" s="13"/>
      <c r="P141" s="13"/>
      <c r="Q141" s="13"/>
      <c r="R141" s="13"/>
      <c r="S141" s="14"/>
      <c r="T141" s="13"/>
      <c r="U141" s="13"/>
      <c r="V141" s="13"/>
      <c r="W141" s="13"/>
      <c r="X141" s="13"/>
      <c r="Y141" s="13"/>
      <c r="Z141" s="13"/>
    </row>
    <row r="142" spans="1:26" ht="15.75">
      <c r="A142" s="11"/>
      <c r="B142" s="15"/>
      <c r="C142" s="11"/>
      <c r="D142" s="11"/>
      <c r="E142" s="15"/>
      <c r="F142" s="8"/>
      <c r="G142" s="8"/>
      <c r="H142" s="8"/>
      <c r="I142" s="8"/>
      <c r="J142" s="8"/>
      <c r="K142" s="8"/>
      <c r="L142" s="8"/>
      <c r="M142" s="15"/>
      <c r="N142" s="15"/>
      <c r="O142" s="13"/>
      <c r="P142" s="13"/>
      <c r="Q142" s="13"/>
      <c r="R142" s="13"/>
      <c r="S142" s="14"/>
      <c r="T142" s="13"/>
      <c r="U142" s="13"/>
      <c r="V142" s="13"/>
      <c r="W142" s="13"/>
      <c r="X142" s="13"/>
      <c r="Y142" s="13"/>
      <c r="Z142" s="13"/>
    </row>
    <row r="143" spans="1:26" ht="15.75">
      <c r="A143" s="11"/>
      <c r="B143" s="15"/>
      <c r="C143" s="11"/>
      <c r="D143" s="11"/>
      <c r="E143" s="15"/>
      <c r="F143" s="8"/>
      <c r="G143" s="8"/>
      <c r="H143" s="8"/>
      <c r="I143" s="8"/>
      <c r="J143" s="8"/>
      <c r="K143" s="8"/>
      <c r="L143" s="8"/>
      <c r="M143" s="15"/>
      <c r="N143" s="15"/>
      <c r="O143" s="13"/>
      <c r="P143" s="13"/>
      <c r="Q143" s="13"/>
      <c r="R143" s="13"/>
      <c r="S143" s="14"/>
      <c r="T143" s="13"/>
      <c r="U143" s="13"/>
      <c r="V143" s="13"/>
      <c r="W143" s="13"/>
      <c r="X143" s="13"/>
      <c r="Y143" s="13"/>
      <c r="Z143" s="13"/>
    </row>
    <row r="144" spans="1:26" ht="15.75">
      <c r="A144" s="11"/>
      <c r="B144" s="15"/>
      <c r="C144" s="11"/>
      <c r="D144" s="11"/>
      <c r="E144" s="15"/>
      <c r="F144" s="8"/>
      <c r="G144" s="8"/>
      <c r="H144" s="8"/>
      <c r="I144" s="8"/>
      <c r="J144" s="8"/>
      <c r="K144" s="8"/>
      <c r="L144" s="8"/>
      <c r="M144" s="15"/>
      <c r="N144" s="15"/>
      <c r="O144" s="13"/>
      <c r="P144" s="13"/>
      <c r="Q144" s="13"/>
      <c r="R144" s="13"/>
      <c r="S144" s="14"/>
      <c r="T144" s="13"/>
      <c r="U144" s="13"/>
      <c r="V144" s="13"/>
      <c r="W144" s="13"/>
      <c r="X144" s="13"/>
      <c r="Y144" s="13"/>
      <c r="Z144" s="13"/>
    </row>
    <row r="145" spans="1:26" ht="15.75">
      <c r="A145" s="11"/>
      <c r="B145" s="15"/>
      <c r="C145" s="11"/>
      <c r="D145" s="11"/>
      <c r="E145" s="15"/>
      <c r="F145" s="8"/>
      <c r="G145" s="8"/>
      <c r="H145" s="8"/>
      <c r="I145" s="8"/>
      <c r="J145" s="8"/>
      <c r="K145" s="8"/>
      <c r="L145" s="8"/>
      <c r="M145" s="15"/>
      <c r="N145" s="15"/>
      <c r="O145" s="13"/>
      <c r="P145" s="13"/>
      <c r="Q145" s="13"/>
      <c r="R145" s="13"/>
      <c r="S145" s="14"/>
      <c r="T145" s="13"/>
      <c r="U145" s="13"/>
      <c r="V145" s="13"/>
      <c r="W145" s="13"/>
      <c r="X145" s="13"/>
      <c r="Y145" s="13"/>
      <c r="Z145" s="13"/>
    </row>
    <row r="146" spans="1:26" ht="15.75">
      <c r="A146" s="11"/>
      <c r="B146" s="15"/>
      <c r="C146" s="11"/>
      <c r="D146" s="11"/>
      <c r="E146" s="15"/>
      <c r="F146" s="8"/>
      <c r="G146" s="8"/>
      <c r="H146" s="8"/>
      <c r="I146" s="8"/>
      <c r="J146" s="8"/>
      <c r="K146" s="8"/>
      <c r="L146" s="8"/>
      <c r="M146" s="15"/>
      <c r="N146" s="15"/>
      <c r="O146" s="13"/>
      <c r="P146" s="13"/>
      <c r="Q146" s="13"/>
      <c r="R146" s="13"/>
      <c r="S146" s="14"/>
      <c r="T146" s="13"/>
      <c r="U146" s="13"/>
      <c r="V146" s="13"/>
      <c r="W146" s="13"/>
      <c r="X146" s="13"/>
      <c r="Y146" s="13"/>
      <c r="Z146" s="13"/>
    </row>
    <row r="147" spans="1:26" ht="15.75">
      <c r="A147" s="11"/>
      <c r="B147" s="15"/>
      <c r="C147" s="11"/>
      <c r="D147" s="11"/>
      <c r="E147" s="15"/>
      <c r="F147" s="8"/>
      <c r="G147" s="8"/>
      <c r="H147" s="8"/>
      <c r="I147" s="8"/>
      <c r="J147" s="8"/>
      <c r="K147" s="8"/>
      <c r="L147" s="8"/>
      <c r="M147" s="15"/>
      <c r="N147" s="15"/>
      <c r="O147" s="13"/>
      <c r="P147" s="13"/>
      <c r="Q147" s="13"/>
      <c r="R147" s="13"/>
      <c r="S147" s="14"/>
      <c r="T147" s="13"/>
      <c r="U147" s="13"/>
      <c r="V147" s="13"/>
      <c r="W147" s="13"/>
      <c r="X147" s="13"/>
      <c r="Y147" s="13"/>
      <c r="Z147" s="13"/>
    </row>
    <row r="148" spans="1:26" ht="15.75">
      <c r="A148" s="11"/>
      <c r="B148" s="15"/>
      <c r="C148" s="11"/>
      <c r="D148" s="11"/>
      <c r="E148" s="15"/>
      <c r="F148" s="8"/>
      <c r="G148" s="8"/>
      <c r="H148" s="8"/>
      <c r="I148" s="8"/>
      <c r="J148" s="8"/>
      <c r="K148" s="8"/>
      <c r="L148" s="8"/>
      <c r="M148" s="15"/>
      <c r="N148" s="15"/>
      <c r="O148" s="13"/>
      <c r="P148" s="13"/>
      <c r="Q148" s="13"/>
      <c r="R148" s="13"/>
      <c r="S148" s="14"/>
      <c r="T148" s="13"/>
      <c r="U148" s="13"/>
      <c r="V148" s="13"/>
      <c r="W148" s="13"/>
      <c r="X148" s="13"/>
      <c r="Y148" s="13"/>
      <c r="Z148" s="13"/>
    </row>
    <row r="149" spans="1:26" ht="15.75">
      <c r="A149" s="11"/>
      <c r="B149" s="15"/>
      <c r="C149" s="11"/>
      <c r="D149" s="11"/>
      <c r="E149" s="15"/>
      <c r="F149" s="8"/>
      <c r="G149" s="8"/>
      <c r="H149" s="8"/>
      <c r="I149" s="8"/>
      <c r="J149" s="8"/>
      <c r="K149" s="8"/>
      <c r="L149" s="8"/>
      <c r="M149" s="15"/>
      <c r="N149" s="15"/>
      <c r="O149" s="13"/>
      <c r="P149" s="13"/>
      <c r="Q149" s="13"/>
      <c r="R149" s="13"/>
      <c r="S149" s="14"/>
      <c r="T149" s="13"/>
      <c r="U149" s="13"/>
      <c r="V149" s="13"/>
      <c r="W149" s="13"/>
      <c r="X149" s="13"/>
      <c r="Y149" s="13"/>
      <c r="Z149" s="13"/>
    </row>
    <row r="150" spans="1:26" ht="15.75">
      <c r="A150" s="11"/>
      <c r="B150" s="15"/>
      <c r="C150" s="11"/>
      <c r="D150" s="11"/>
      <c r="E150" s="15"/>
      <c r="F150" s="8"/>
      <c r="G150" s="8"/>
      <c r="H150" s="8"/>
      <c r="I150" s="8"/>
      <c r="J150" s="8"/>
      <c r="K150" s="8"/>
      <c r="L150" s="8"/>
      <c r="M150" s="15"/>
      <c r="N150" s="15"/>
      <c r="O150" s="13"/>
      <c r="P150" s="13"/>
      <c r="Q150" s="13"/>
      <c r="R150" s="13"/>
      <c r="S150" s="14"/>
      <c r="T150" s="13"/>
      <c r="U150" s="13"/>
      <c r="V150" s="13"/>
      <c r="W150" s="13"/>
      <c r="X150" s="13"/>
      <c r="Y150" s="13"/>
      <c r="Z150" s="13"/>
    </row>
    <row r="151" spans="1:26" ht="15.75">
      <c r="A151" s="11"/>
      <c r="B151" s="15"/>
      <c r="C151" s="11"/>
      <c r="D151" s="11"/>
      <c r="E151" s="15"/>
      <c r="F151" s="8"/>
      <c r="G151" s="8"/>
      <c r="H151" s="8"/>
      <c r="I151" s="8"/>
      <c r="J151" s="8"/>
      <c r="K151" s="8"/>
      <c r="L151" s="8"/>
      <c r="M151" s="15"/>
      <c r="N151" s="15"/>
      <c r="O151" s="13"/>
      <c r="P151" s="13"/>
      <c r="Q151" s="13"/>
      <c r="R151" s="13"/>
      <c r="S151" s="14"/>
      <c r="T151" s="13"/>
      <c r="U151" s="13"/>
      <c r="V151" s="13"/>
      <c r="W151" s="13"/>
      <c r="X151" s="13"/>
      <c r="Y151" s="13"/>
      <c r="Z151" s="13"/>
    </row>
    <row r="152" spans="1:26" ht="15.75">
      <c r="A152" s="11"/>
      <c r="B152" s="15"/>
      <c r="C152" s="11"/>
      <c r="D152" s="11"/>
      <c r="E152" s="15"/>
      <c r="F152" s="8"/>
      <c r="G152" s="8"/>
      <c r="H152" s="8"/>
      <c r="I152" s="8"/>
      <c r="J152" s="8"/>
      <c r="K152" s="8"/>
      <c r="L152" s="8"/>
      <c r="M152" s="15"/>
      <c r="N152" s="15"/>
      <c r="O152" s="13"/>
      <c r="P152" s="13"/>
      <c r="Q152" s="13"/>
      <c r="R152" s="13"/>
      <c r="S152" s="14"/>
      <c r="T152" s="13"/>
      <c r="U152" s="13"/>
      <c r="V152" s="13"/>
      <c r="W152" s="13"/>
      <c r="X152" s="13"/>
      <c r="Y152" s="13"/>
      <c r="Z152" s="13"/>
    </row>
    <row r="153" spans="1:26" ht="15.75">
      <c r="A153" s="11"/>
      <c r="B153" s="15"/>
      <c r="C153" s="11"/>
      <c r="D153" s="11"/>
      <c r="E153" s="15"/>
      <c r="F153" s="8"/>
      <c r="G153" s="8"/>
      <c r="H153" s="8"/>
      <c r="I153" s="8"/>
      <c r="J153" s="8"/>
      <c r="K153" s="8"/>
      <c r="L153" s="8"/>
      <c r="M153" s="15"/>
      <c r="N153" s="15"/>
      <c r="O153" s="13"/>
      <c r="P153" s="13"/>
      <c r="Q153" s="13"/>
      <c r="R153" s="13"/>
      <c r="S153" s="14"/>
      <c r="T153" s="13"/>
      <c r="U153" s="13"/>
      <c r="V153" s="13"/>
      <c r="W153" s="13"/>
      <c r="X153" s="13"/>
      <c r="Y153" s="13"/>
      <c r="Z153" s="13"/>
    </row>
    <row r="154" spans="1:26" ht="15.75">
      <c r="A154" s="11"/>
      <c r="B154" s="15"/>
      <c r="C154" s="11"/>
      <c r="D154" s="11"/>
      <c r="E154" s="15"/>
      <c r="F154" s="8"/>
      <c r="G154" s="8"/>
      <c r="H154" s="8"/>
      <c r="I154" s="8"/>
      <c r="J154" s="8"/>
      <c r="K154" s="8"/>
      <c r="L154" s="8"/>
      <c r="M154" s="15"/>
      <c r="N154" s="15"/>
      <c r="O154" s="13"/>
      <c r="P154" s="13"/>
      <c r="Q154" s="13"/>
      <c r="R154" s="13"/>
      <c r="S154" s="14"/>
      <c r="T154" s="13"/>
      <c r="U154" s="13"/>
      <c r="V154" s="13"/>
      <c r="W154" s="13"/>
      <c r="X154" s="13"/>
      <c r="Y154" s="13"/>
      <c r="Z154" s="13"/>
    </row>
    <row r="155" spans="1:26" ht="15.75">
      <c r="A155" s="11"/>
      <c r="B155" s="15"/>
      <c r="C155" s="11"/>
      <c r="D155" s="11"/>
      <c r="E155" s="15"/>
      <c r="F155" s="8"/>
      <c r="G155" s="8"/>
      <c r="H155" s="8"/>
      <c r="I155" s="8"/>
      <c r="J155" s="8"/>
      <c r="K155" s="8"/>
      <c r="L155" s="8"/>
      <c r="M155" s="15"/>
      <c r="N155" s="15"/>
      <c r="O155" s="13"/>
      <c r="P155" s="13"/>
      <c r="Q155" s="13"/>
      <c r="R155" s="13"/>
      <c r="S155" s="14"/>
      <c r="T155" s="13"/>
      <c r="U155" s="13"/>
      <c r="V155" s="13"/>
      <c r="W155" s="13"/>
      <c r="X155" s="13"/>
      <c r="Y155" s="13"/>
      <c r="Z155" s="13"/>
    </row>
    <row r="156" spans="1:26" ht="15.75">
      <c r="A156" s="11"/>
      <c r="B156" s="15"/>
      <c r="C156" s="11"/>
      <c r="D156" s="11"/>
      <c r="E156" s="15"/>
      <c r="F156" s="8"/>
      <c r="G156" s="8"/>
      <c r="H156" s="8"/>
      <c r="I156" s="8"/>
      <c r="J156" s="8"/>
      <c r="K156" s="8"/>
      <c r="L156" s="8"/>
      <c r="M156" s="15"/>
      <c r="N156" s="15"/>
      <c r="O156" s="13"/>
      <c r="P156" s="13"/>
      <c r="Q156" s="13"/>
      <c r="R156" s="13"/>
      <c r="S156" s="14"/>
      <c r="T156" s="13"/>
      <c r="U156" s="13"/>
      <c r="V156" s="13"/>
      <c r="W156" s="13"/>
      <c r="X156" s="13"/>
      <c r="Y156" s="13"/>
      <c r="Z156" s="13"/>
    </row>
    <row r="157" spans="1:26" ht="15.75">
      <c r="A157" s="11"/>
      <c r="B157" s="15"/>
      <c r="C157" s="11"/>
      <c r="D157" s="11"/>
      <c r="E157" s="15"/>
      <c r="F157" s="8"/>
      <c r="G157" s="8"/>
      <c r="H157" s="8"/>
      <c r="I157" s="8"/>
      <c r="J157" s="8"/>
      <c r="K157" s="8"/>
      <c r="L157" s="8"/>
      <c r="M157" s="15"/>
      <c r="N157" s="15"/>
      <c r="O157" s="13"/>
      <c r="P157" s="13"/>
      <c r="Q157" s="13"/>
      <c r="R157" s="13"/>
      <c r="S157" s="14"/>
      <c r="T157" s="13"/>
      <c r="U157" s="13"/>
      <c r="V157" s="13"/>
      <c r="W157" s="13"/>
      <c r="X157" s="13"/>
      <c r="Y157" s="13"/>
      <c r="Z157" s="13"/>
    </row>
    <row r="158" spans="1:26" ht="15.75">
      <c r="A158" s="11"/>
      <c r="B158" s="15"/>
      <c r="C158" s="11"/>
      <c r="D158" s="11"/>
      <c r="E158" s="15"/>
      <c r="F158" s="8"/>
      <c r="G158" s="8"/>
      <c r="H158" s="8"/>
      <c r="I158" s="8"/>
      <c r="J158" s="8"/>
      <c r="K158" s="8"/>
      <c r="L158" s="8"/>
      <c r="M158" s="15"/>
      <c r="N158" s="15"/>
      <c r="O158" s="13"/>
      <c r="P158" s="13"/>
      <c r="Q158" s="13"/>
      <c r="R158" s="13"/>
      <c r="S158" s="14"/>
      <c r="T158" s="13"/>
      <c r="U158" s="13"/>
      <c r="V158" s="13"/>
      <c r="W158" s="13"/>
      <c r="X158" s="13"/>
      <c r="Y158" s="13"/>
      <c r="Z158" s="13"/>
    </row>
    <row r="159" spans="1:26" ht="15.75">
      <c r="A159" s="11"/>
      <c r="B159" s="15"/>
      <c r="C159" s="11"/>
      <c r="D159" s="11"/>
      <c r="E159" s="15"/>
      <c r="F159" s="8"/>
      <c r="G159" s="8"/>
      <c r="H159" s="8"/>
      <c r="I159" s="8"/>
      <c r="J159" s="8"/>
      <c r="K159" s="8"/>
      <c r="L159" s="8"/>
      <c r="M159" s="15"/>
      <c r="N159" s="15"/>
      <c r="O159" s="13"/>
      <c r="P159" s="13"/>
      <c r="Q159" s="13"/>
      <c r="R159" s="13"/>
      <c r="S159" s="14"/>
      <c r="T159" s="13"/>
      <c r="U159" s="13"/>
      <c r="V159" s="13"/>
      <c r="W159" s="13"/>
      <c r="X159" s="13"/>
      <c r="Y159" s="13"/>
      <c r="Z159" s="13"/>
    </row>
    <row r="160" spans="1:26" ht="15.75">
      <c r="A160" s="11"/>
      <c r="B160" s="15"/>
      <c r="C160" s="11"/>
      <c r="D160" s="11"/>
      <c r="E160" s="15"/>
      <c r="F160" s="8"/>
      <c r="G160" s="8"/>
      <c r="H160" s="8"/>
      <c r="I160" s="8"/>
      <c r="J160" s="8"/>
      <c r="K160" s="8"/>
      <c r="L160" s="8"/>
      <c r="M160" s="15"/>
      <c r="N160" s="15"/>
      <c r="O160" s="13"/>
      <c r="P160" s="13"/>
      <c r="Q160" s="13"/>
      <c r="R160" s="13"/>
      <c r="S160" s="14"/>
      <c r="T160" s="13"/>
      <c r="U160" s="13"/>
      <c r="V160" s="13"/>
      <c r="W160" s="13"/>
      <c r="X160" s="13"/>
      <c r="Y160" s="13"/>
      <c r="Z160" s="13"/>
    </row>
    <row r="161" spans="1:26" ht="15.75">
      <c r="A161" s="11"/>
      <c r="B161" s="15"/>
      <c r="C161" s="11"/>
      <c r="D161" s="11"/>
      <c r="E161" s="15"/>
      <c r="F161" s="8"/>
      <c r="G161" s="8"/>
      <c r="H161" s="8"/>
      <c r="I161" s="8"/>
      <c r="J161" s="8"/>
      <c r="K161" s="8"/>
      <c r="L161" s="8"/>
      <c r="M161" s="15"/>
      <c r="N161" s="15"/>
      <c r="O161" s="13"/>
      <c r="P161" s="13"/>
      <c r="Q161" s="13"/>
      <c r="R161" s="13"/>
      <c r="S161" s="14"/>
      <c r="T161" s="13"/>
      <c r="U161" s="13"/>
      <c r="V161" s="13"/>
      <c r="W161" s="13"/>
      <c r="X161" s="13"/>
      <c r="Y161" s="13"/>
      <c r="Z161" s="13"/>
    </row>
    <row r="162" spans="1:26" ht="15.75">
      <c r="A162" s="11"/>
      <c r="B162" s="15"/>
      <c r="C162" s="11"/>
      <c r="D162" s="11"/>
      <c r="E162" s="15"/>
      <c r="F162" s="8"/>
      <c r="G162" s="8"/>
      <c r="H162" s="8"/>
      <c r="I162" s="8"/>
      <c r="J162" s="8"/>
      <c r="K162" s="8"/>
      <c r="L162" s="8"/>
      <c r="M162" s="15"/>
      <c r="N162" s="15"/>
      <c r="O162" s="13"/>
      <c r="P162" s="13"/>
      <c r="Q162" s="13"/>
      <c r="R162" s="13"/>
      <c r="S162" s="14"/>
      <c r="T162" s="13"/>
      <c r="U162" s="13"/>
      <c r="V162" s="13"/>
      <c r="W162" s="13"/>
      <c r="X162" s="13"/>
      <c r="Y162" s="13"/>
      <c r="Z162" s="13"/>
    </row>
    <row r="163" spans="1:26" ht="15.75">
      <c r="A163" s="11"/>
      <c r="B163" s="15"/>
      <c r="C163" s="11"/>
      <c r="D163" s="11"/>
      <c r="E163" s="15"/>
      <c r="F163" s="8"/>
      <c r="G163" s="8"/>
      <c r="H163" s="8"/>
      <c r="I163" s="8"/>
      <c r="J163" s="8"/>
      <c r="K163" s="8"/>
      <c r="L163" s="8"/>
      <c r="M163" s="15"/>
      <c r="N163" s="15"/>
      <c r="O163" s="13"/>
      <c r="P163" s="13"/>
      <c r="Q163" s="13"/>
      <c r="R163" s="13"/>
      <c r="S163" s="14"/>
      <c r="T163" s="13"/>
      <c r="U163" s="13"/>
      <c r="V163" s="13"/>
      <c r="W163" s="13"/>
      <c r="X163" s="13"/>
      <c r="Y163" s="13"/>
      <c r="Z163" s="13"/>
    </row>
    <row r="164" spans="1:26" ht="15.75">
      <c r="A164" s="11"/>
      <c r="B164" s="15"/>
      <c r="C164" s="11"/>
      <c r="D164" s="11"/>
      <c r="E164" s="15"/>
      <c r="F164" s="8"/>
      <c r="G164" s="8"/>
      <c r="H164" s="8"/>
      <c r="I164" s="8"/>
      <c r="J164" s="8"/>
      <c r="K164" s="8"/>
      <c r="L164" s="8"/>
      <c r="M164" s="15"/>
      <c r="N164" s="15"/>
      <c r="O164" s="13"/>
      <c r="P164" s="13"/>
      <c r="Q164" s="13"/>
      <c r="R164" s="13"/>
      <c r="S164" s="14"/>
      <c r="T164" s="13"/>
      <c r="U164" s="13"/>
      <c r="V164" s="13"/>
      <c r="W164" s="13"/>
      <c r="X164" s="13"/>
      <c r="Y164" s="13"/>
      <c r="Z164" s="13"/>
    </row>
    <row r="165" spans="1:26" ht="15.75">
      <c r="A165" s="11"/>
      <c r="B165" s="15"/>
      <c r="C165" s="11"/>
      <c r="D165" s="11"/>
      <c r="E165" s="15"/>
      <c r="F165" s="8"/>
      <c r="G165" s="8"/>
      <c r="H165" s="8"/>
      <c r="I165" s="8"/>
      <c r="J165" s="8"/>
      <c r="K165" s="8"/>
      <c r="L165" s="8"/>
      <c r="M165" s="15"/>
      <c r="N165" s="15"/>
      <c r="O165" s="13"/>
      <c r="P165" s="13"/>
      <c r="Q165" s="13"/>
      <c r="R165" s="13"/>
      <c r="S165" s="14"/>
      <c r="T165" s="13"/>
      <c r="U165" s="13"/>
      <c r="V165" s="13"/>
      <c r="W165" s="13"/>
      <c r="X165" s="13"/>
      <c r="Y165" s="13"/>
      <c r="Z165" s="13"/>
    </row>
    <row r="166" spans="1:26" ht="15.75">
      <c r="A166" s="11"/>
      <c r="B166" s="15"/>
      <c r="C166" s="11"/>
      <c r="D166" s="11"/>
      <c r="E166" s="15"/>
      <c r="F166" s="8"/>
      <c r="G166" s="8"/>
      <c r="H166" s="8"/>
      <c r="I166" s="8"/>
      <c r="J166" s="8"/>
      <c r="K166" s="8"/>
      <c r="L166" s="8"/>
      <c r="M166" s="15"/>
      <c r="N166" s="15"/>
      <c r="O166" s="13"/>
      <c r="P166" s="13"/>
      <c r="Q166" s="13"/>
      <c r="R166" s="13"/>
      <c r="S166" s="14"/>
      <c r="T166" s="13"/>
      <c r="U166" s="13"/>
      <c r="V166" s="13"/>
      <c r="W166" s="13"/>
      <c r="X166" s="13"/>
      <c r="Y166" s="13"/>
      <c r="Z166" s="13"/>
    </row>
    <row r="167" spans="1:26" ht="15.75">
      <c r="A167" s="11"/>
      <c r="B167" s="15"/>
      <c r="C167" s="11"/>
      <c r="D167" s="11"/>
      <c r="E167" s="15"/>
      <c r="F167" s="8"/>
      <c r="G167" s="8"/>
      <c r="H167" s="8"/>
      <c r="I167" s="8"/>
      <c r="J167" s="8"/>
      <c r="K167" s="8"/>
      <c r="L167" s="8"/>
      <c r="M167" s="15"/>
      <c r="N167" s="15"/>
      <c r="O167" s="13"/>
      <c r="P167" s="13"/>
      <c r="Q167" s="13"/>
      <c r="R167" s="13"/>
      <c r="S167" s="14"/>
      <c r="T167" s="13"/>
      <c r="U167" s="13"/>
      <c r="V167" s="13"/>
      <c r="W167" s="13"/>
      <c r="X167" s="13"/>
      <c r="Y167" s="13"/>
      <c r="Z167" s="13"/>
    </row>
    <row r="168" spans="1:26" ht="15.75">
      <c r="A168" s="11"/>
      <c r="B168" s="15"/>
      <c r="C168" s="11"/>
      <c r="D168" s="11"/>
      <c r="E168" s="15"/>
      <c r="F168" s="8"/>
      <c r="G168" s="8"/>
      <c r="H168" s="8"/>
      <c r="I168" s="8"/>
      <c r="J168" s="8"/>
      <c r="K168" s="8"/>
      <c r="L168" s="8"/>
      <c r="M168" s="15"/>
      <c r="N168" s="15"/>
      <c r="O168" s="13"/>
      <c r="P168" s="13"/>
      <c r="Q168" s="13"/>
      <c r="R168" s="13"/>
      <c r="S168" s="14"/>
      <c r="T168" s="13"/>
      <c r="U168" s="13"/>
      <c r="V168" s="13"/>
      <c r="W168" s="13"/>
      <c r="X168" s="13"/>
      <c r="Y168" s="13"/>
      <c r="Z168" s="13"/>
    </row>
    <row r="169" spans="1:26" ht="15.75">
      <c r="A169" s="11"/>
      <c r="B169" s="15"/>
      <c r="C169" s="11"/>
      <c r="D169" s="11"/>
      <c r="E169" s="15"/>
      <c r="F169" s="8"/>
      <c r="G169" s="8"/>
      <c r="H169" s="8"/>
      <c r="I169" s="8"/>
      <c r="J169" s="8"/>
      <c r="K169" s="8"/>
      <c r="L169" s="8"/>
      <c r="M169" s="15"/>
      <c r="N169" s="15"/>
      <c r="O169" s="13"/>
      <c r="P169" s="13"/>
      <c r="Q169" s="13"/>
      <c r="R169" s="13"/>
      <c r="S169" s="14"/>
      <c r="T169" s="13"/>
      <c r="U169" s="13"/>
      <c r="V169" s="13"/>
      <c r="W169" s="13"/>
      <c r="X169" s="13"/>
      <c r="Y169" s="13"/>
      <c r="Z169" s="13"/>
    </row>
    <row r="170" spans="1:26" ht="15.75">
      <c r="A170" s="11"/>
      <c r="B170" s="15"/>
      <c r="C170" s="11"/>
      <c r="D170" s="11"/>
      <c r="E170" s="15"/>
      <c r="F170" s="8"/>
      <c r="G170" s="8"/>
      <c r="H170" s="8"/>
      <c r="I170" s="8"/>
      <c r="J170" s="8"/>
      <c r="K170" s="8"/>
      <c r="L170" s="8"/>
      <c r="M170" s="15"/>
      <c r="N170" s="15"/>
      <c r="O170" s="13"/>
      <c r="P170" s="13"/>
      <c r="Q170" s="13"/>
      <c r="R170" s="13"/>
      <c r="S170" s="14"/>
      <c r="T170" s="13"/>
      <c r="U170" s="13"/>
      <c r="V170" s="13"/>
      <c r="W170" s="13"/>
      <c r="X170" s="13"/>
      <c r="Y170" s="13"/>
      <c r="Z170" s="13"/>
    </row>
    <row r="171" spans="1:26" ht="15.75">
      <c r="A171" s="11"/>
      <c r="B171" s="15"/>
      <c r="C171" s="11"/>
      <c r="D171" s="11"/>
      <c r="E171" s="15"/>
      <c r="F171" s="8"/>
      <c r="G171" s="8"/>
      <c r="H171" s="8"/>
      <c r="I171" s="8"/>
      <c r="J171" s="8"/>
      <c r="K171" s="8"/>
      <c r="L171" s="8"/>
      <c r="M171" s="15"/>
      <c r="N171" s="15"/>
      <c r="O171" s="13"/>
      <c r="P171" s="13"/>
      <c r="Q171" s="13"/>
      <c r="R171" s="13"/>
      <c r="S171" s="14"/>
      <c r="T171" s="13"/>
      <c r="U171" s="13"/>
      <c r="V171" s="13"/>
      <c r="W171" s="13"/>
      <c r="X171" s="13"/>
      <c r="Y171" s="13"/>
      <c r="Z171" s="13"/>
    </row>
    <row r="172" spans="1:26" ht="15.75">
      <c r="A172" s="11"/>
      <c r="B172" s="15"/>
      <c r="C172" s="11"/>
      <c r="D172" s="11"/>
      <c r="E172" s="15"/>
      <c r="F172" s="8"/>
      <c r="G172" s="8"/>
      <c r="H172" s="8"/>
      <c r="I172" s="8"/>
      <c r="J172" s="8"/>
      <c r="K172" s="8"/>
      <c r="L172" s="8"/>
      <c r="M172" s="15"/>
      <c r="N172" s="15"/>
      <c r="O172" s="13"/>
      <c r="P172" s="13"/>
      <c r="Q172" s="13"/>
      <c r="R172" s="13"/>
      <c r="S172" s="14"/>
      <c r="T172" s="13"/>
      <c r="U172" s="13"/>
      <c r="V172" s="13"/>
      <c r="W172" s="13"/>
      <c r="X172" s="13"/>
      <c r="Y172" s="13"/>
      <c r="Z172" s="13"/>
    </row>
    <row r="173" spans="1:26" ht="15.75">
      <c r="A173" s="11"/>
      <c r="B173" s="15"/>
      <c r="C173" s="11"/>
      <c r="D173" s="11"/>
      <c r="E173" s="15"/>
      <c r="F173" s="8"/>
      <c r="G173" s="8"/>
      <c r="H173" s="8"/>
      <c r="I173" s="8"/>
      <c r="J173" s="8"/>
      <c r="K173" s="8"/>
      <c r="L173" s="8"/>
      <c r="M173" s="15"/>
      <c r="N173" s="15"/>
      <c r="O173" s="13"/>
      <c r="P173" s="13"/>
      <c r="Q173" s="13"/>
      <c r="R173" s="13"/>
      <c r="S173" s="14"/>
      <c r="T173" s="13"/>
      <c r="U173" s="13"/>
      <c r="V173" s="13"/>
      <c r="W173" s="13"/>
      <c r="X173" s="13"/>
      <c r="Y173" s="13"/>
      <c r="Z173" s="13"/>
    </row>
    <row r="174" spans="1:26" ht="15.75">
      <c r="A174" s="11"/>
      <c r="B174" s="15"/>
      <c r="C174" s="11"/>
      <c r="D174" s="11"/>
      <c r="E174" s="15"/>
      <c r="F174" s="8"/>
      <c r="G174" s="8"/>
      <c r="H174" s="8"/>
      <c r="I174" s="8"/>
      <c r="J174" s="8"/>
      <c r="K174" s="8"/>
      <c r="L174" s="8"/>
      <c r="M174" s="15"/>
      <c r="N174" s="15"/>
      <c r="O174" s="13"/>
      <c r="P174" s="13"/>
      <c r="Q174" s="13"/>
      <c r="R174" s="13"/>
      <c r="S174" s="14"/>
      <c r="T174" s="13"/>
      <c r="U174" s="13"/>
      <c r="V174" s="13"/>
      <c r="W174" s="13"/>
      <c r="X174" s="13"/>
      <c r="Y174" s="13"/>
      <c r="Z174" s="13"/>
    </row>
    <row r="175" spans="1:26" ht="15.75">
      <c r="A175" s="11"/>
      <c r="B175" s="15"/>
      <c r="C175" s="11"/>
      <c r="D175" s="11"/>
      <c r="E175" s="15"/>
      <c r="F175" s="8"/>
      <c r="G175" s="8"/>
      <c r="H175" s="8"/>
      <c r="I175" s="8"/>
      <c r="J175" s="8"/>
      <c r="K175" s="8"/>
      <c r="L175" s="8"/>
      <c r="M175" s="15"/>
      <c r="N175" s="15"/>
      <c r="O175" s="13"/>
      <c r="P175" s="13"/>
      <c r="Q175" s="13"/>
      <c r="R175" s="13"/>
      <c r="S175" s="14"/>
      <c r="T175" s="13"/>
      <c r="U175" s="13"/>
      <c r="V175" s="13"/>
      <c r="W175" s="13"/>
      <c r="X175" s="13"/>
      <c r="Y175" s="13"/>
      <c r="Z175" s="13"/>
    </row>
    <row r="176" spans="1:26" ht="15.75">
      <c r="A176" s="11"/>
      <c r="B176" s="15"/>
      <c r="C176" s="11"/>
      <c r="D176" s="11"/>
      <c r="E176" s="15"/>
      <c r="F176" s="8"/>
      <c r="G176" s="8"/>
      <c r="H176" s="8"/>
      <c r="I176" s="8"/>
      <c r="J176" s="8"/>
      <c r="K176" s="8"/>
      <c r="L176" s="8"/>
      <c r="M176" s="15"/>
      <c r="N176" s="15"/>
      <c r="O176" s="13"/>
      <c r="P176" s="13"/>
      <c r="Q176" s="13"/>
      <c r="R176" s="13"/>
      <c r="S176" s="14"/>
      <c r="T176" s="13"/>
      <c r="U176" s="13"/>
      <c r="V176" s="13"/>
      <c r="W176" s="13"/>
      <c r="X176" s="13"/>
      <c r="Y176" s="13"/>
      <c r="Z176" s="13"/>
    </row>
    <row r="177" spans="1:26" ht="15.75">
      <c r="A177" s="11"/>
      <c r="B177" s="15"/>
      <c r="C177" s="11"/>
      <c r="D177" s="11"/>
      <c r="E177" s="15"/>
      <c r="F177" s="8"/>
      <c r="G177" s="8"/>
      <c r="H177" s="8"/>
      <c r="I177" s="8"/>
      <c r="J177" s="8"/>
      <c r="K177" s="8"/>
      <c r="L177" s="8"/>
      <c r="M177" s="15"/>
      <c r="N177" s="15"/>
      <c r="O177" s="13"/>
      <c r="P177" s="13"/>
      <c r="Q177" s="13"/>
      <c r="R177" s="13"/>
      <c r="S177" s="14"/>
      <c r="T177" s="13"/>
      <c r="U177" s="13"/>
      <c r="V177" s="13"/>
      <c r="W177" s="13"/>
      <c r="X177" s="13"/>
      <c r="Y177" s="13"/>
      <c r="Z177" s="13"/>
    </row>
    <row r="178" spans="1:26" ht="15.75">
      <c r="A178" s="11"/>
      <c r="B178" s="15"/>
      <c r="C178" s="11"/>
      <c r="D178" s="11"/>
      <c r="E178" s="15"/>
      <c r="F178" s="8"/>
      <c r="G178" s="8"/>
      <c r="H178" s="8"/>
      <c r="I178" s="8"/>
      <c r="J178" s="8"/>
      <c r="K178" s="8"/>
      <c r="L178" s="8"/>
      <c r="M178" s="15"/>
      <c r="N178" s="15"/>
      <c r="O178" s="13"/>
      <c r="P178" s="13"/>
      <c r="Q178" s="13"/>
      <c r="R178" s="13"/>
      <c r="S178" s="14"/>
      <c r="T178" s="13"/>
      <c r="U178" s="13"/>
      <c r="V178" s="13"/>
      <c r="W178" s="13"/>
      <c r="X178" s="13"/>
      <c r="Y178" s="13"/>
      <c r="Z178" s="13"/>
    </row>
    <row r="179" spans="1:26" ht="15.75">
      <c r="A179" s="11"/>
      <c r="B179" s="15"/>
      <c r="C179" s="11"/>
      <c r="D179" s="11"/>
      <c r="E179" s="15"/>
      <c r="F179" s="8"/>
      <c r="G179" s="8"/>
      <c r="H179" s="8"/>
      <c r="I179" s="8"/>
      <c r="J179" s="8"/>
      <c r="K179" s="8"/>
      <c r="L179" s="8"/>
      <c r="M179" s="15"/>
      <c r="N179" s="15"/>
      <c r="O179" s="13"/>
      <c r="P179" s="13"/>
      <c r="Q179" s="13"/>
      <c r="R179" s="13"/>
      <c r="S179" s="14"/>
      <c r="T179" s="13"/>
      <c r="U179" s="13"/>
      <c r="V179" s="13"/>
      <c r="W179" s="13"/>
      <c r="X179" s="13"/>
      <c r="Y179" s="13"/>
      <c r="Z179" s="13"/>
    </row>
    <row r="180" spans="1:26" ht="15.75">
      <c r="A180" s="11"/>
      <c r="B180" s="15"/>
      <c r="C180" s="11"/>
      <c r="D180" s="11"/>
      <c r="E180" s="15"/>
      <c r="F180" s="8"/>
      <c r="G180" s="8"/>
      <c r="H180" s="8"/>
      <c r="I180" s="8"/>
      <c r="J180" s="8"/>
      <c r="K180" s="8"/>
      <c r="L180" s="8"/>
      <c r="M180" s="15"/>
      <c r="N180" s="15"/>
      <c r="O180" s="13"/>
      <c r="P180" s="13"/>
      <c r="Q180" s="13"/>
      <c r="R180" s="13"/>
      <c r="S180" s="14"/>
      <c r="T180" s="13"/>
      <c r="U180" s="13"/>
      <c r="V180" s="13"/>
      <c r="W180" s="13"/>
      <c r="X180" s="13"/>
      <c r="Y180" s="13"/>
      <c r="Z180" s="13"/>
    </row>
    <row r="181" spans="1:26" ht="15.75">
      <c r="A181" s="11"/>
      <c r="B181" s="15"/>
      <c r="C181" s="11"/>
      <c r="D181" s="11"/>
      <c r="E181" s="15"/>
      <c r="F181" s="8"/>
      <c r="G181" s="8"/>
      <c r="H181" s="8"/>
      <c r="I181" s="8"/>
      <c r="J181" s="8"/>
      <c r="K181" s="8"/>
      <c r="L181" s="8"/>
      <c r="M181" s="15"/>
      <c r="N181" s="15"/>
      <c r="O181" s="13"/>
      <c r="P181" s="13"/>
      <c r="Q181" s="13"/>
      <c r="R181" s="13"/>
      <c r="S181" s="14"/>
      <c r="T181" s="13"/>
      <c r="U181" s="13"/>
      <c r="V181" s="13"/>
      <c r="W181" s="13"/>
      <c r="X181" s="13"/>
      <c r="Y181" s="13"/>
      <c r="Z181" s="13"/>
    </row>
    <row r="182" spans="1:26" ht="15.75">
      <c r="A182" s="11"/>
      <c r="B182" s="15"/>
      <c r="C182" s="11"/>
      <c r="D182" s="11"/>
      <c r="E182" s="15"/>
      <c r="F182" s="8"/>
      <c r="G182" s="8"/>
      <c r="H182" s="8"/>
      <c r="I182" s="8"/>
      <c r="J182" s="8"/>
      <c r="K182" s="8"/>
      <c r="L182" s="8"/>
      <c r="M182" s="15"/>
      <c r="N182" s="15"/>
      <c r="O182" s="13"/>
      <c r="P182" s="13"/>
      <c r="Q182" s="13"/>
      <c r="R182" s="13"/>
      <c r="S182" s="14"/>
      <c r="T182" s="13"/>
      <c r="U182" s="13"/>
      <c r="V182" s="13"/>
      <c r="W182" s="13"/>
      <c r="X182" s="13"/>
      <c r="Y182" s="13"/>
      <c r="Z182" s="13"/>
    </row>
    <row r="183" spans="1:26" ht="15.75">
      <c r="A183" s="11"/>
      <c r="B183" s="15"/>
      <c r="C183" s="11"/>
      <c r="D183" s="11"/>
      <c r="E183" s="15"/>
      <c r="F183" s="8"/>
      <c r="G183" s="8"/>
      <c r="H183" s="8"/>
      <c r="I183" s="8"/>
      <c r="J183" s="8"/>
      <c r="K183" s="8"/>
      <c r="L183" s="8"/>
      <c r="M183" s="15"/>
      <c r="N183" s="15"/>
      <c r="O183" s="13"/>
      <c r="P183" s="13"/>
      <c r="Q183" s="13"/>
      <c r="R183" s="13"/>
      <c r="S183" s="14"/>
      <c r="T183" s="13"/>
      <c r="U183" s="13"/>
      <c r="V183" s="13"/>
      <c r="W183" s="13"/>
      <c r="X183" s="13"/>
      <c r="Y183" s="13"/>
      <c r="Z183" s="13"/>
    </row>
    <row r="184" spans="1:26" ht="15.75">
      <c r="A184" s="11"/>
      <c r="B184" s="15"/>
      <c r="C184" s="11"/>
      <c r="D184" s="11"/>
      <c r="E184" s="15"/>
      <c r="F184" s="8"/>
      <c r="G184" s="8"/>
      <c r="H184" s="8"/>
      <c r="I184" s="8"/>
      <c r="J184" s="8"/>
      <c r="K184" s="8"/>
      <c r="L184" s="8"/>
      <c r="M184" s="15"/>
      <c r="N184" s="15"/>
      <c r="O184" s="13"/>
      <c r="P184" s="13"/>
      <c r="Q184" s="13"/>
      <c r="R184" s="13"/>
      <c r="S184" s="14"/>
      <c r="T184" s="13"/>
      <c r="U184" s="13"/>
      <c r="V184" s="13"/>
      <c r="W184" s="13"/>
      <c r="X184" s="13"/>
      <c r="Y184" s="13"/>
      <c r="Z184" s="13"/>
    </row>
    <row r="185" spans="1:26" ht="15.75">
      <c r="A185" s="11"/>
      <c r="B185" s="15"/>
      <c r="C185" s="11"/>
      <c r="D185" s="11"/>
      <c r="E185" s="15"/>
      <c r="F185" s="8"/>
      <c r="G185" s="8"/>
      <c r="H185" s="8"/>
      <c r="I185" s="8"/>
      <c r="J185" s="8"/>
      <c r="K185" s="8"/>
      <c r="L185" s="8"/>
      <c r="M185" s="15"/>
      <c r="N185" s="15"/>
      <c r="O185" s="13"/>
      <c r="P185" s="13"/>
      <c r="Q185" s="13"/>
      <c r="R185" s="13"/>
      <c r="S185" s="14"/>
      <c r="T185" s="13"/>
      <c r="U185" s="13"/>
      <c r="V185" s="13"/>
      <c r="W185" s="13"/>
      <c r="X185" s="13"/>
      <c r="Y185" s="13"/>
      <c r="Z185" s="13"/>
    </row>
    <row r="186" spans="1:26" ht="15.75">
      <c r="A186" s="11"/>
      <c r="B186" s="15"/>
      <c r="C186" s="11"/>
      <c r="D186" s="11"/>
      <c r="E186" s="15"/>
      <c r="F186" s="8"/>
      <c r="G186" s="8"/>
      <c r="H186" s="8"/>
      <c r="I186" s="8"/>
      <c r="J186" s="8"/>
      <c r="K186" s="8"/>
      <c r="L186" s="8"/>
      <c r="M186" s="15"/>
      <c r="N186" s="15"/>
      <c r="O186" s="13"/>
      <c r="P186" s="13"/>
      <c r="Q186" s="13"/>
      <c r="R186" s="13"/>
      <c r="S186" s="14"/>
      <c r="T186" s="13"/>
      <c r="U186" s="13"/>
      <c r="V186" s="13"/>
      <c r="W186" s="13"/>
      <c r="X186" s="13"/>
      <c r="Y186" s="13"/>
      <c r="Z186" s="13"/>
    </row>
    <row r="187" spans="1:26" ht="15.75">
      <c r="A187" s="11"/>
      <c r="B187" s="15"/>
      <c r="C187" s="11"/>
      <c r="D187" s="11"/>
      <c r="E187" s="15"/>
      <c r="F187" s="8"/>
      <c r="G187" s="8"/>
      <c r="H187" s="8"/>
      <c r="I187" s="8"/>
      <c r="J187" s="8"/>
      <c r="K187" s="8"/>
      <c r="L187" s="8"/>
      <c r="M187" s="15"/>
      <c r="N187" s="15"/>
      <c r="O187" s="13"/>
      <c r="P187" s="13"/>
      <c r="Q187" s="13"/>
      <c r="R187" s="13"/>
      <c r="S187" s="14"/>
      <c r="T187" s="13"/>
      <c r="U187" s="13"/>
      <c r="V187" s="13"/>
      <c r="W187" s="13"/>
      <c r="X187" s="13"/>
      <c r="Y187" s="13"/>
      <c r="Z187" s="13"/>
    </row>
    <row r="188" spans="1:26" ht="15.75">
      <c r="A188" s="11"/>
      <c r="B188" s="15"/>
      <c r="C188" s="11"/>
      <c r="D188" s="11"/>
      <c r="E188" s="15"/>
      <c r="F188" s="8"/>
      <c r="G188" s="8"/>
      <c r="H188" s="8"/>
      <c r="I188" s="8"/>
      <c r="J188" s="8"/>
      <c r="K188" s="8"/>
      <c r="L188" s="8"/>
      <c r="M188" s="15"/>
      <c r="N188" s="15"/>
      <c r="O188" s="13"/>
      <c r="P188" s="13"/>
      <c r="Q188" s="13"/>
      <c r="R188" s="13"/>
      <c r="S188" s="14"/>
      <c r="T188" s="13"/>
      <c r="U188" s="13"/>
      <c r="V188" s="13"/>
      <c r="W188" s="13"/>
      <c r="X188" s="13"/>
      <c r="Y188" s="13"/>
      <c r="Z188" s="13"/>
    </row>
    <row r="189" spans="1:26" ht="15.75">
      <c r="A189" s="11"/>
      <c r="B189" s="15"/>
      <c r="C189" s="11"/>
      <c r="D189" s="11"/>
      <c r="E189" s="15"/>
      <c r="F189" s="8"/>
      <c r="G189" s="8"/>
      <c r="H189" s="8"/>
      <c r="I189" s="8"/>
      <c r="J189" s="8"/>
      <c r="K189" s="8"/>
      <c r="L189" s="8"/>
      <c r="M189" s="15"/>
      <c r="N189" s="15"/>
      <c r="O189" s="13"/>
      <c r="P189" s="13"/>
      <c r="Q189" s="13"/>
      <c r="R189" s="13"/>
      <c r="S189" s="14"/>
      <c r="T189" s="13"/>
      <c r="U189" s="13"/>
      <c r="V189" s="13"/>
      <c r="W189" s="13"/>
      <c r="X189" s="13"/>
      <c r="Y189" s="13"/>
      <c r="Z189" s="13"/>
    </row>
    <row r="190" spans="1:26" ht="15.75">
      <c r="A190" s="11"/>
      <c r="B190" s="15"/>
      <c r="C190" s="11"/>
      <c r="D190" s="11"/>
      <c r="E190" s="15"/>
      <c r="F190" s="8"/>
      <c r="G190" s="8"/>
      <c r="H190" s="8"/>
      <c r="I190" s="8"/>
      <c r="J190" s="8"/>
      <c r="K190" s="8"/>
      <c r="L190" s="8"/>
      <c r="M190" s="15"/>
      <c r="N190" s="15"/>
      <c r="O190" s="13"/>
      <c r="P190" s="13"/>
      <c r="Q190" s="13"/>
      <c r="R190" s="13"/>
      <c r="S190" s="14"/>
      <c r="T190" s="13"/>
      <c r="U190" s="13"/>
      <c r="V190" s="13"/>
      <c r="W190" s="13"/>
      <c r="X190" s="13"/>
      <c r="Y190" s="13"/>
      <c r="Z190" s="13"/>
    </row>
    <row r="191" spans="1:26" ht="15.75">
      <c r="A191" s="11"/>
      <c r="B191" s="15"/>
      <c r="C191" s="11"/>
      <c r="D191" s="11"/>
      <c r="E191" s="15"/>
      <c r="F191" s="8"/>
      <c r="G191" s="8"/>
      <c r="H191" s="8"/>
      <c r="I191" s="8"/>
      <c r="J191" s="8"/>
      <c r="K191" s="8"/>
      <c r="L191" s="8"/>
      <c r="M191" s="15"/>
      <c r="N191" s="15"/>
      <c r="O191" s="13"/>
      <c r="P191" s="13"/>
      <c r="Q191" s="13"/>
      <c r="R191" s="13"/>
      <c r="S191" s="14"/>
      <c r="T191" s="13"/>
      <c r="U191" s="13"/>
      <c r="V191" s="13"/>
      <c r="W191" s="13"/>
      <c r="X191" s="13"/>
      <c r="Y191" s="13"/>
      <c r="Z191" s="13"/>
    </row>
    <row r="192" spans="1:26" ht="15.75">
      <c r="A192" s="11"/>
      <c r="B192" s="15"/>
      <c r="C192" s="11"/>
      <c r="D192" s="11"/>
      <c r="E192" s="15"/>
      <c r="F192" s="8"/>
      <c r="G192" s="8"/>
      <c r="H192" s="8"/>
      <c r="I192" s="8"/>
      <c r="J192" s="8"/>
      <c r="K192" s="8"/>
      <c r="L192" s="8"/>
      <c r="M192" s="15"/>
      <c r="N192" s="15"/>
      <c r="O192" s="13"/>
      <c r="P192" s="13"/>
      <c r="Q192" s="13"/>
      <c r="R192" s="13"/>
      <c r="S192" s="14"/>
      <c r="T192" s="13"/>
      <c r="U192" s="13"/>
      <c r="V192" s="13"/>
      <c r="W192" s="13"/>
      <c r="X192" s="13"/>
      <c r="Y192" s="13"/>
      <c r="Z192" s="13"/>
    </row>
    <row r="193" spans="1:26" ht="15.75">
      <c r="A193" s="11"/>
      <c r="B193" s="15"/>
      <c r="C193" s="11"/>
      <c r="D193" s="11"/>
      <c r="E193" s="15"/>
      <c r="F193" s="8"/>
      <c r="G193" s="8"/>
      <c r="H193" s="8"/>
      <c r="I193" s="8"/>
      <c r="J193" s="8"/>
      <c r="K193" s="8"/>
      <c r="L193" s="8"/>
      <c r="M193" s="15"/>
      <c r="N193" s="15"/>
      <c r="O193" s="13"/>
      <c r="P193" s="13"/>
      <c r="Q193" s="13"/>
      <c r="R193" s="13"/>
      <c r="S193" s="14"/>
      <c r="T193" s="13"/>
      <c r="U193" s="13"/>
      <c r="V193" s="13"/>
      <c r="W193" s="13"/>
      <c r="X193" s="13"/>
      <c r="Y193" s="13"/>
      <c r="Z193" s="13"/>
    </row>
    <row r="194" spans="1:26" ht="15.75">
      <c r="A194" s="11"/>
      <c r="B194" s="15"/>
      <c r="C194" s="11"/>
      <c r="D194" s="11"/>
      <c r="E194" s="15"/>
      <c r="F194" s="8"/>
      <c r="G194" s="8"/>
      <c r="H194" s="8"/>
      <c r="I194" s="8"/>
      <c r="J194" s="8"/>
      <c r="K194" s="8"/>
      <c r="L194" s="8"/>
      <c r="M194" s="15"/>
      <c r="N194" s="15"/>
      <c r="O194" s="13"/>
      <c r="P194" s="13"/>
      <c r="Q194" s="13"/>
      <c r="R194" s="13"/>
      <c r="S194" s="14"/>
      <c r="T194" s="13"/>
      <c r="U194" s="13"/>
      <c r="V194" s="13"/>
      <c r="W194" s="13"/>
      <c r="X194" s="13"/>
      <c r="Y194" s="13"/>
      <c r="Z194" s="13"/>
    </row>
    <row r="195" spans="1:26" ht="15.75">
      <c r="A195" s="11"/>
      <c r="B195" s="15"/>
      <c r="C195" s="11"/>
      <c r="D195" s="11"/>
      <c r="E195" s="15"/>
      <c r="F195" s="8"/>
      <c r="G195" s="8"/>
      <c r="H195" s="8"/>
      <c r="I195" s="8"/>
      <c r="J195" s="8"/>
      <c r="K195" s="8"/>
      <c r="L195" s="8"/>
      <c r="M195" s="15"/>
      <c r="N195" s="15"/>
      <c r="O195" s="13"/>
      <c r="P195" s="13"/>
      <c r="Q195" s="13"/>
      <c r="R195" s="13"/>
      <c r="S195" s="14"/>
      <c r="T195" s="13"/>
      <c r="U195" s="13"/>
      <c r="V195" s="13"/>
      <c r="W195" s="13"/>
      <c r="X195" s="13"/>
      <c r="Y195" s="13"/>
      <c r="Z195" s="13"/>
    </row>
    <row r="196" spans="1:26" ht="15.75">
      <c r="A196" s="11"/>
      <c r="B196" s="15"/>
      <c r="C196" s="11"/>
      <c r="D196" s="11"/>
      <c r="E196" s="15"/>
      <c r="F196" s="8"/>
      <c r="G196" s="8"/>
      <c r="H196" s="8"/>
      <c r="I196" s="8"/>
      <c r="J196" s="8"/>
      <c r="K196" s="8"/>
      <c r="L196" s="8"/>
      <c r="M196" s="15"/>
      <c r="N196" s="15"/>
      <c r="O196" s="13"/>
      <c r="P196" s="13"/>
      <c r="Q196" s="13"/>
      <c r="R196" s="13"/>
      <c r="S196" s="14"/>
      <c r="T196" s="13"/>
      <c r="U196" s="13"/>
      <c r="V196" s="13"/>
      <c r="W196" s="13"/>
      <c r="X196" s="13"/>
      <c r="Y196" s="13"/>
      <c r="Z196" s="13"/>
    </row>
    <row r="197" spans="1:26" ht="15.75">
      <c r="A197" s="11"/>
      <c r="B197" s="15"/>
      <c r="C197" s="11"/>
      <c r="D197" s="11"/>
      <c r="E197" s="15"/>
      <c r="F197" s="8"/>
      <c r="G197" s="8"/>
      <c r="H197" s="8"/>
      <c r="I197" s="8"/>
      <c r="J197" s="8"/>
      <c r="K197" s="8"/>
      <c r="L197" s="8"/>
      <c r="M197" s="15"/>
      <c r="N197" s="15"/>
      <c r="O197" s="13"/>
      <c r="P197" s="13"/>
      <c r="Q197" s="13"/>
      <c r="R197" s="13"/>
      <c r="S197" s="14"/>
      <c r="T197" s="13"/>
      <c r="U197" s="13"/>
      <c r="V197" s="13"/>
      <c r="W197" s="13"/>
      <c r="X197" s="13"/>
      <c r="Y197" s="13"/>
      <c r="Z197" s="13"/>
    </row>
    <row r="198" spans="1:26" ht="15.75">
      <c r="A198" s="11"/>
      <c r="B198" s="15"/>
      <c r="C198" s="11"/>
      <c r="D198" s="11"/>
      <c r="E198" s="15"/>
      <c r="F198" s="8"/>
      <c r="G198" s="8"/>
      <c r="H198" s="8"/>
      <c r="I198" s="8"/>
      <c r="J198" s="8"/>
      <c r="K198" s="8"/>
      <c r="L198" s="8"/>
      <c r="M198" s="15"/>
      <c r="N198" s="15"/>
      <c r="O198" s="13"/>
      <c r="P198" s="13"/>
      <c r="Q198" s="13"/>
      <c r="R198" s="13"/>
      <c r="S198" s="14"/>
      <c r="T198" s="13"/>
      <c r="U198" s="13"/>
      <c r="V198" s="13"/>
      <c r="W198" s="13"/>
      <c r="X198" s="13"/>
      <c r="Y198" s="13"/>
      <c r="Z198" s="13"/>
    </row>
    <row r="199" spans="1:26" ht="15.75">
      <c r="A199" s="11"/>
      <c r="B199" s="15"/>
      <c r="C199" s="11"/>
      <c r="D199" s="11"/>
      <c r="E199" s="15"/>
      <c r="F199" s="8"/>
      <c r="G199" s="8"/>
      <c r="H199" s="8"/>
      <c r="I199" s="8"/>
      <c r="J199" s="8"/>
      <c r="K199" s="8"/>
      <c r="L199" s="8"/>
      <c r="M199" s="15"/>
      <c r="N199" s="15"/>
      <c r="O199" s="13"/>
      <c r="P199" s="13"/>
      <c r="Q199" s="13"/>
      <c r="R199" s="13"/>
      <c r="S199" s="14"/>
      <c r="T199" s="13"/>
      <c r="U199" s="13"/>
      <c r="V199" s="13"/>
      <c r="W199" s="13"/>
      <c r="X199" s="13"/>
      <c r="Y199" s="13"/>
      <c r="Z199" s="13"/>
    </row>
    <row r="200" spans="1:26" ht="15.75">
      <c r="A200" s="11"/>
      <c r="B200" s="15"/>
      <c r="C200" s="11"/>
      <c r="D200" s="11"/>
      <c r="E200" s="15"/>
      <c r="F200" s="8"/>
      <c r="G200" s="8"/>
      <c r="H200" s="8"/>
      <c r="I200" s="8"/>
      <c r="J200" s="8"/>
      <c r="K200" s="8"/>
      <c r="L200" s="8"/>
      <c r="M200" s="15"/>
      <c r="N200" s="15"/>
      <c r="O200" s="13"/>
      <c r="P200" s="13"/>
      <c r="Q200" s="13"/>
      <c r="R200" s="13"/>
      <c r="S200" s="14"/>
      <c r="T200" s="13"/>
      <c r="U200" s="13"/>
      <c r="V200" s="13"/>
      <c r="W200" s="13"/>
      <c r="X200" s="13"/>
      <c r="Y200" s="13"/>
      <c r="Z200" s="13"/>
    </row>
    <row r="201" spans="1:26" ht="15.75">
      <c r="A201" s="11"/>
      <c r="B201" s="15"/>
      <c r="C201" s="11"/>
      <c r="D201" s="11"/>
      <c r="E201" s="15"/>
      <c r="F201" s="8"/>
      <c r="G201" s="8"/>
      <c r="H201" s="8"/>
      <c r="I201" s="8"/>
      <c r="J201" s="8"/>
      <c r="K201" s="8"/>
      <c r="L201" s="8"/>
      <c r="M201" s="15"/>
      <c r="N201" s="15"/>
      <c r="O201" s="13"/>
      <c r="P201" s="13"/>
      <c r="Q201" s="13"/>
      <c r="R201" s="13"/>
      <c r="S201" s="14"/>
      <c r="T201" s="13"/>
      <c r="U201" s="13"/>
      <c r="V201" s="13"/>
      <c r="W201" s="13"/>
      <c r="X201" s="13"/>
      <c r="Y201" s="13"/>
      <c r="Z201" s="13"/>
    </row>
    <row r="202" spans="1:26" ht="15.75">
      <c r="A202" s="11"/>
      <c r="B202" s="15"/>
      <c r="C202" s="11"/>
      <c r="D202" s="11"/>
      <c r="E202" s="15"/>
      <c r="F202" s="8"/>
      <c r="G202" s="8"/>
      <c r="H202" s="8"/>
      <c r="I202" s="8"/>
      <c r="J202" s="8"/>
      <c r="K202" s="8"/>
      <c r="L202" s="8"/>
      <c r="M202" s="15"/>
      <c r="N202" s="15"/>
      <c r="O202" s="13"/>
      <c r="P202" s="13"/>
      <c r="Q202" s="13"/>
      <c r="R202" s="13"/>
      <c r="S202" s="14"/>
      <c r="T202" s="13"/>
      <c r="U202" s="13"/>
      <c r="V202" s="13"/>
      <c r="W202" s="13"/>
      <c r="X202" s="13"/>
      <c r="Y202" s="13"/>
      <c r="Z202" s="13"/>
    </row>
    <row r="203" spans="1:26" ht="15.75">
      <c r="A203" s="11"/>
      <c r="B203" s="15"/>
      <c r="C203" s="11"/>
      <c r="D203" s="11"/>
      <c r="E203" s="15"/>
      <c r="F203" s="8"/>
      <c r="G203" s="8"/>
      <c r="H203" s="8"/>
      <c r="I203" s="8"/>
      <c r="J203" s="8"/>
      <c r="K203" s="8"/>
      <c r="L203" s="8"/>
      <c r="M203" s="15"/>
      <c r="N203" s="15"/>
      <c r="O203" s="13"/>
      <c r="P203" s="13"/>
      <c r="Q203" s="13"/>
      <c r="R203" s="13"/>
      <c r="S203" s="14"/>
      <c r="T203" s="13"/>
      <c r="U203" s="13"/>
      <c r="V203" s="13"/>
      <c r="W203" s="13"/>
      <c r="X203" s="13"/>
      <c r="Y203" s="13"/>
      <c r="Z203" s="13"/>
    </row>
    <row r="204" spans="1:26" ht="15.75">
      <c r="A204" s="11"/>
      <c r="B204" s="15"/>
      <c r="C204" s="11"/>
      <c r="D204" s="11"/>
      <c r="E204" s="15"/>
      <c r="F204" s="8"/>
      <c r="G204" s="8"/>
      <c r="H204" s="8"/>
      <c r="I204" s="8"/>
      <c r="J204" s="8"/>
      <c r="K204" s="8"/>
      <c r="L204" s="8"/>
      <c r="M204" s="15"/>
      <c r="N204" s="15"/>
      <c r="O204" s="13"/>
      <c r="P204" s="13"/>
      <c r="Q204" s="13"/>
      <c r="R204" s="13"/>
      <c r="S204" s="14"/>
      <c r="T204" s="13"/>
      <c r="U204" s="13"/>
      <c r="V204" s="13"/>
      <c r="W204" s="13"/>
      <c r="X204" s="13"/>
      <c r="Y204" s="13"/>
      <c r="Z204" s="13"/>
    </row>
    <row r="205" spans="1:26" ht="15.75">
      <c r="A205" s="11"/>
      <c r="B205" s="15"/>
      <c r="C205" s="11"/>
      <c r="D205" s="11"/>
      <c r="E205" s="15"/>
      <c r="F205" s="8"/>
      <c r="G205" s="8"/>
      <c r="H205" s="8"/>
      <c r="I205" s="8"/>
      <c r="J205" s="8"/>
      <c r="K205" s="8"/>
      <c r="L205" s="8"/>
      <c r="M205" s="15"/>
      <c r="N205" s="15"/>
      <c r="O205" s="13"/>
      <c r="P205" s="13"/>
      <c r="Q205" s="13"/>
      <c r="R205" s="13"/>
      <c r="S205" s="14"/>
      <c r="T205" s="13"/>
      <c r="U205" s="13"/>
      <c r="V205" s="13"/>
      <c r="W205" s="13"/>
      <c r="X205" s="13"/>
      <c r="Y205" s="13"/>
      <c r="Z205" s="13"/>
    </row>
    <row r="206" spans="1:26" ht="15.75">
      <c r="A206" s="11"/>
      <c r="B206" s="15"/>
      <c r="C206" s="11"/>
      <c r="D206" s="11"/>
      <c r="E206" s="15"/>
      <c r="F206" s="8"/>
      <c r="G206" s="8"/>
      <c r="H206" s="8"/>
      <c r="I206" s="8"/>
      <c r="J206" s="8"/>
      <c r="K206" s="8"/>
      <c r="L206" s="8"/>
      <c r="M206" s="15"/>
      <c r="N206" s="15"/>
      <c r="O206" s="13"/>
      <c r="P206" s="13"/>
      <c r="Q206" s="13"/>
      <c r="R206" s="13"/>
      <c r="S206" s="14"/>
      <c r="T206" s="13"/>
      <c r="U206" s="13"/>
      <c r="V206" s="13"/>
      <c r="W206" s="13"/>
      <c r="X206" s="13"/>
      <c r="Y206" s="13"/>
      <c r="Z206" s="13"/>
    </row>
    <row r="207" spans="1:26" ht="15.75">
      <c r="A207" s="11"/>
      <c r="B207" s="15"/>
      <c r="C207" s="11"/>
      <c r="D207" s="11"/>
      <c r="E207" s="15"/>
      <c r="F207" s="8"/>
      <c r="G207" s="8"/>
      <c r="H207" s="8"/>
      <c r="I207" s="8"/>
      <c r="J207" s="8"/>
      <c r="K207" s="8"/>
      <c r="L207" s="8"/>
      <c r="M207" s="15"/>
      <c r="N207" s="15"/>
      <c r="O207" s="13"/>
      <c r="P207" s="13"/>
      <c r="Q207" s="13"/>
      <c r="R207" s="13"/>
      <c r="S207" s="14"/>
      <c r="T207" s="13"/>
      <c r="U207" s="13"/>
      <c r="V207" s="13"/>
      <c r="W207" s="13"/>
      <c r="X207" s="13"/>
      <c r="Y207" s="13"/>
      <c r="Z207" s="13"/>
    </row>
    <row r="208" spans="1:26" ht="15.75">
      <c r="A208" s="11"/>
      <c r="B208" s="15"/>
      <c r="C208" s="11"/>
      <c r="D208" s="11"/>
      <c r="E208" s="15"/>
      <c r="F208" s="8"/>
      <c r="G208" s="8"/>
      <c r="H208" s="8"/>
      <c r="I208" s="8"/>
      <c r="J208" s="8"/>
      <c r="K208" s="8"/>
      <c r="L208" s="8"/>
      <c r="M208" s="15"/>
      <c r="N208" s="15"/>
      <c r="O208" s="13"/>
      <c r="P208" s="13"/>
      <c r="Q208" s="13"/>
      <c r="R208" s="13"/>
      <c r="S208" s="14"/>
      <c r="T208" s="13"/>
      <c r="U208" s="13"/>
      <c r="V208" s="13"/>
      <c r="W208" s="13"/>
      <c r="X208" s="13"/>
      <c r="Y208" s="13"/>
      <c r="Z208" s="13"/>
    </row>
    <row r="209" spans="1:26" ht="15.75">
      <c r="A209" s="11"/>
      <c r="B209" s="15"/>
      <c r="C209" s="11"/>
      <c r="D209" s="11"/>
      <c r="E209" s="15"/>
      <c r="F209" s="8"/>
      <c r="G209" s="8"/>
      <c r="H209" s="8"/>
      <c r="I209" s="8"/>
      <c r="J209" s="8"/>
      <c r="K209" s="8"/>
      <c r="L209" s="8"/>
      <c r="M209" s="15"/>
      <c r="N209" s="15"/>
      <c r="O209" s="13"/>
      <c r="P209" s="13"/>
      <c r="Q209" s="13"/>
      <c r="R209" s="13"/>
      <c r="S209" s="14"/>
      <c r="T209" s="13"/>
      <c r="U209" s="13"/>
      <c r="V209" s="13"/>
      <c r="W209" s="13"/>
      <c r="X209" s="13"/>
      <c r="Y209" s="13"/>
      <c r="Z209" s="13"/>
    </row>
    <row r="210" spans="1:26" ht="15.75">
      <c r="A210" s="11"/>
      <c r="B210" s="15"/>
      <c r="C210" s="11"/>
      <c r="D210" s="11"/>
      <c r="E210" s="15"/>
      <c r="F210" s="8"/>
      <c r="G210" s="8"/>
      <c r="H210" s="8"/>
      <c r="I210" s="8"/>
      <c r="J210" s="8"/>
      <c r="K210" s="8"/>
      <c r="L210" s="8"/>
      <c r="M210" s="15"/>
      <c r="N210" s="15"/>
      <c r="O210" s="13"/>
      <c r="P210" s="13"/>
      <c r="Q210" s="13"/>
      <c r="R210" s="13"/>
      <c r="S210" s="14"/>
      <c r="T210" s="13"/>
      <c r="U210" s="13"/>
      <c r="V210" s="13"/>
      <c r="W210" s="13"/>
      <c r="X210" s="13"/>
      <c r="Y210" s="13"/>
      <c r="Z210" s="13"/>
    </row>
    <row r="211" spans="1:26" ht="15.75">
      <c r="A211" s="11"/>
      <c r="B211" s="15"/>
      <c r="C211" s="11"/>
      <c r="D211" s="11"/>
      <c r="E211" s="15"/>
      <c r="F211" s="8"/>
      <c r="G211" s="8"/>
      <c r="H211" s="8"/>
      <c r="I211" s="8"/>
      <c r="J211" s="8"/>
      <c r="K211" s="8"/>
      <c r="L211" s="8"/>
      <c r="M211" s="15"/>
      <c r="N211" s="15"/>
      <c r="O211" s="13"/>
      <c r="P211" s="13"/>
      <c r="Q211" s="13"/>
      <c r="R211" s="13"/>
      <c r="S211" s="14"/>
      <c r="T211" s="13"/>
      <c r="U211" s="13"/>
      <c r="V211" s="13"/>
      <c r="W211" s="13"/>
      <c r="X211" s="13"/>
      <c r="Y211" s="13"/>
      <c r="Z211" s="13"/>
    </row>
    <row r="212" spans="1:26" ht="15.75">
      <c r="A212" s="11"/>
      <c r="B212" s="15"/>
      <c r="C212" s="11"/>
      <c r="D212" s="11"/>
      <c r="E212" s="15"/>
      <c r="F212" s="8"/>
      <c r="G212" s="8"/>
      <c r="H212" s="8"/>
      <c r="I212" s="8"/>
      <c r="J212" s="8"/>
      <c r="K212" s="8"/>
      <c r="L212" s="8"/>
      <c r="M212" s="15"/>
      <c r="N212" s="15"/>
      <c r="O212" s="13"/>
      <c r="P212" s="13"/>
      <c r="Q212" s="13"/>
      <c r="R212" s="13"/>
      <c r="S212" s="14"/>
      <c r="T212" s="13"/>
      <c r="U212" s="13"/>
      <c r="V212" s="13"/>
      <c r="W212" s="13"/>
      <c r="X212" s="13"/>
      <c r="Y212" s="13"/>
      <c r="Z212" s="13"/>
    </row>
    <row r="213" spans="1:26" ht="15.75">
      <c r="A213" s="11"/>
      <c r="B213" s="15"/>
      <c r="C213" s="11"/>
      <c r="D213" s="11"/>
      <c r="E213" s="15"/>
      <c r="F213" s="8"/>
      <c r="G213" s="8"/>
      <c r="H213" s="8"/>
      <c r="I213" s="8"/>
      <c r="J213" s="8"/>
      <c r="K213" s="8"/>
      <c r="L213" s="8"/>
      <c r="M213" s="15"/>
      <c r="N213" s="15"/>
      <c r="O213" s="13"/>
      <c r="P213" s="13"/>
      <c r="Q213" s="13"/>
      <c r="R213" s="13"/>
      <c r="S213" s="14"/>
      <c r="T213" s="13"/>
      <c r="U213" s="13"/>
      <c r="V213" s="13"/>
      <c r="W213" s="13"/>
      <c r="X213" s="13"/>
      <c r="Y213" s="13"/>
      <c r="Z213" s="13"/>
    </row>
    <row r="214" spans="1:26" ht="15.75">
      <c r="A214" s="11"/>
      <c r="B214" s="15"/>
      <c r="C214" s="11"/>
      <c r="D214" s="11"/>
      <c r="E214" s="15"/>
      <c r="F214" s="8"/>
      <c r="G214" s="8"/>
      <c r="H214" s="8"/>
      <c r="I214" s="8"/>
      <c r="J214" s="8"/>
      <c r="K214" s="8"/>
      <c r="L214" s="8"/>
      <c r="M214" s="15"/>
      <c r="N214" s="15"/>
      <c r="O214" s="13"/>
      <c r="P214" s="13"/>
      <c r="Q214" s="13"/>
      <c r="R214" s="13"/>
      <c r="S214" s="14"/>
      <c r="T214" s="13"/>
      <c r="U214" s="13"/>
      <c r="V214" s="13"/>
      <c r="W214" s="13"/>
      <c r="X214" s="13"/>
      <c r="Y214" s="13"/>
      <c r="Z214" s="13"/>
    </row>
    <row r="215" spans="1:26" ht="15.75">
      <c r="A215" s="11"/>
      <c r="B215" s="15"/>
      <c r="C215" s="11"/>
      <c r="D215" s="11"/>
      <c r="E215" s="15"/>
      <c r="F215" s="8"/>
      <c r="G215" s="8"/>
      <c r="H215" s="8"/>
      <c r="I215" s="8"/>
      <c r="J215" s="8"/>
      <c r="K215" s="8"/>
      <c r="L215" s="8"/>
      <c r="M215" s="15"/>
      <c r="N215" s="15"/>
      <c r="O215" s="13"/>
      <c r="P215" s="13"/>
      <c r="Q215" s="13"/>
      <c r="R215" s="13"/>
      <c r="S215" s="14"/>
      <c r="T215" s="13"/>
      <c r="U215" s="13"/>
      <c r="V215" s="13"/>
      <c r="W215" s="13"/>
      <c r="X215" s="13"/>
      <c r="Y215" s="13"/>
      <c r="Z215" s="13"/>
    </row>
    <row r="216" spans="1:26" ht="15.75">
      <c r="A216" s="11"/>
      <c r="B216" s="15"/>
      <c r="C216" s="11"/>
      <c r="D216" s="11"/>
      <c r="E216" s="15"/>
      <c r="F216" s="8"/>
      <c r="G216" s="8"/>
      <c r="H216" s="8"/>
      <c r="I216" s="8"/>
      <c r="J216" s="8"/>
      <c r="K216" s="8"/>
      <c r="L216" s="8"/>
      <c r="M216" s="15"/>
      <c r="N216" s="15"/>
      <c r="O216" s="13"/>
      <c r="P216" s="13"/>
      <c r="Q216" s="13"/>
      <c r="R216" s="13"/>
      <c r="S216" s="14"/>
      <c r="T216" s="13"/>
      <c r="U216" s="13"/>
      <c r="V216" s="13"/>
      <c r="W216" s="13"/>
      <c r="X216" s="13"/>
      <c r="Y216" s="13"/>
      <c r="Z216" s="13"/>
    </row>
    <row r="217" spans="1:26" ht="15.75">
      <c r="A217" s="11"/>
      <c r="B217" s="15"/>
      <c r="C217" s="11"/>
      <c r="D217" s="11"/>
      <c r="E217" s="15"/>
      <c r="F217" s="8"/>
      <c r="G217" s="8"/>
      <c r="H217" s="8"/>
      <c r="I217" s="8"/>
      <c r="J217" s="8"/>
      <c r="K217" s="8"/>
      <c r="L217" s="8"/>
      <c r="M217" s="15"/>
      <c r="N217" s="15"/>
      <c r="O217" s="13"/>
      <c r="P217" s="13"/>
      <c r="Q217" s="13"/>
      <c r="R217" s="13"/>
      <c r="S217" s="14"/>
      <c r="T217" s="13"/>
      <c r="U217" s="13"/>
      <c r="V217" s="13"/>
      <c r="W217" s="13"/>
      <c r="X217" s="13"/>
      <c r="Y217" s="13"/>
      <c r="Z217" s="13"/>
    </row>
    <row r="218" spans="1:26" ht="15.75">
      <c r="A218" s="11"/>
      <c r="B218" s="15"/>
      <c r="C218" s="11"/>
      <c r="D218" s="11"/>
      <c r="E218" s="15"/>
      <c r="F218" s="8"/>
      <c r="G218" s="8"/>
      <c r="H218" s="8"/>
      <c r="I218" s="8"/>
      <c r="J218" s="8"/>
      <c r="K218" s="8"/>
      <c r="L218" s="8"/>
      <c r="M218" s="15"/>
      <c r="N218" s="15"/>
      <c r="O218" s="13"/>
      <c r="P218" s="13"/>
      <c r="Q218" s="13"/>
      <c r="R218" s="13"/>
      <c r="S218" s="14"/>
      <c r="T218" s="13"/>
      <c r="U218" s="13"/>
      <c r="V218" s="13"/>
      <c r="W218" s="13"/>
      <c r="X218" s="13"/>
      <c r="Y218" s="13"/>
      <c r="Z218" s="13"/>
    </row>
    <row r="219" spans="1:26" ht="15.75">
      <c r="A219" s="11"/>
      <c r="B219" s="15"/>
      <c r="C219" s="11"/>
      <c r="D219" s="11"/>
      <c r="E219" s="15"/>
      <c r="F219" s="8"/>
      <c r="G219" s="8"/>
      <c r="H219" s="8"/>
      <c r="I219" s="8"/>
      <c r="J219" s="8"/>
      <c r="K219" s="8"/>
      <c r="L219" s="8"/>
      <c r="M219" s="15"/>
      <c r="N219" s="15"/>
      <c r="O219" s="13"/>
      <c r="P219" s="13"/>
      <c r="Q219" s="13"/>
      <c r="R219" s="13"/>
      <c r="S219" s="14"/>
      <c r="T219" s="13"/>
      <c r="U219" s="13"/>
      <c r="V219" s="13"/>
      <c r="W219" s="13"/>
      <c r="X219" s="13"/>
      <c r="Y219" s="13"/>
      <c r="Z219" s="13"/>
    </row>
    <row r="220" spans="1:26" ht="15.75">
      <c r="A220" s="11"/>
      <c r="B220" s="15"/>
      <c r="C220" s="11"/>
      <c r="D220" s="11"/>
      <c r="E220" s="15"/>
      <c r="F220" s="8"/>
      <c r="G220" s="8"/>
      <c r="H220" s="8"/>
      <c r="I220" s="8"/>
      <c r="J220" s="8"/>
      <c r="K220" s="8"/>
      <c r="L220" s="8"/>
      <c r="M220" s="15"/>
      <c r="N220" s="15"/>
      <c r="O220" s="13"/>
      <c r="P220" s="13"/>
      <c r="Q220" s="13"/>
      <c r="R220" s="13"/>
      <c r="S220" s="14"/>
      <c r="T220" s="13"/>
      <c r="U220" s="13"/>
      <c r="V220" s="13"/>
      <c r="W220" s="13"/>
      <c r="X220" s="13"/>
      <c r="Y220" s="13"/>
      <c r="Z220" s="13"/>
    </row>
    <row r="221" spans="1:26" ht="15.75">
      <c r="A221" s="11"/>
      <c r="B221" s="15"/>
      <c r="C221" s="11"/>
      <c r="D221" s="11"/>
      <c r="E221" s="15"/>
      <c r="F221" s="8"/>
      <c r="G221" s="8"/>
      <c r="H221" s="8"/>
      <c r="I221" s="8"/>
      <c r="J221" s="8"/>
      <c r="K221" s="8"/>
      <c r="L221" s="8"/>
      <c r="M221" s="15"/>
      <c r="N221" s="15"/>
      <c r="O221" s="13"/>
      <c r="P221" s="13"/>
      <c r="Q221" s="13"/>
      <c r="R221" s="13"/>
      <c r="S221" s="14"/>
      <c r="T221" s="13"/>
      <c r="U221" s="13"/>
      <c r="V221" s="13"/>
      <c r="W221" s="13"/>
      <c r="X221" s="13"/>
      <c r="Y221" s="13"/>
      <c r="Z221" s="13"/>
    </row>
    <row r="222" spans="1:26" ht="15.75">
      <c r="A222" s="11"/>
      <c r="B222" s="15"/>
      <c r="C222" s="11"/>
      <c r="D222" s="11"/>
      <c r="E222" s="15"/>
      <c r="F222" s="8"/>
      <c r="G222" s="8"/>
      <c r="H222" s="8"/>
      <c r="I222" s="8"/>
      <c r="J222" s="8"/>
      <c r="K222" s="8"/>
      <c r="L222" s="8"/>
      <c r="M222" s="15"/>
      <c r="N222" s="15"/>
      <c r="O222" s="13"/>
      <c r="P222" s="13"/>
      <c r="Q222" s="13"/>
      <c r="R222" s="13"/>
      <c r="S222" s="14"/>
      <c r="T222" s="13"/>
      <c r="U222" s="13"/>
      <c r="V222" s="13"/>
      <c r="W222" s="13"/>
      <c r="X222" s="13"/>
      <c r="Y222" s="13"/>
      <c r="Z222" s="13"/>
    </row>
    <row r="223" spans="1:26" ht="15.75">
      <c r="A223" s="11"/>
      <c r="B223" s="15"/>
      <c r="C223" s="11"/>
      <c r="D223" s="11"/>
      <c r="E223" s="15"/>
      <c r="F223" s="8"/>
      <c r="G223" s="8"/>
      <c r="H223" s="8"/>
      <c r="I223" s="8"/>
      <c r="J223" s="8"/>
      <c r="K223" s="8"/>
      <c r="L223" s="8"/>
      <c r="M223" s="15"/>
      <c r="N223" s="15"/>
      <c r="O223" s="13"/>
      <c r="P223" s="13"/>
      <c r="Q223" s="13"/>
      <c r="R223" s="13"/>
      <c r="S223" s="14"/>
      <c r="T223" s="13"/>
      <c r="U223" s="13"/>
      <c r="V223" s="13"/>
      <c r="W223" s="13"/>
      <c r="X223" s="13"/>
      <c r="Y223" s="13"/>
      <c r="Z223" s="13"/>
    </row>
    <row r="224" spans="1:26" ht="15.75">
      <c r="A224" s="11"/>
      <c r="B224" s="15"/>
      <c r="C224" s="11"/>
      <c r="D224" s="11"/>
      <c r="E224" s="15"/>
      <c r="F224" s="8"/>
      <c r="G224" s="8"/>
      <c r="H224" s="8"/>
      <c r="I224" s="8"/>
      <c r="J224" s="8"/>
      <c r="K224" s="8"/>
      <c r="L224" s="8"/>
      <c r="M224" s="15"/>
      <c r="N224" s="15"/>
      <c r="O224" s="13"/>
      <c r="P224" s="13"/>
      <c r="Q224" s="13"/>
      <c r="R224" s="13"/>
      <c r="S224" s="14"/>
      <c r="T224" s="13"/>
      <c r="U224" s="13"/>
      <c r="V224" s="13"/>
      <c r="W224" s="13"/>
      <c r="X224" s="13"/>
      <c r="Y224" s="13"/>
      <c r="Z224" s="13"/>
    </row>
    <row r="225" spans="1:26" ht="15.75">
      <c r="A225" s="11"/>
      <c r="B225" s="15"/>
      <c r="C225" s="11"/>
      <c r="D225" s="11"/>
      <c r="E225" s="15"/>
      <c r="F225" s="8"/>
      <c r="G225" s="8"/>
      <c r="H225" s="8"/>
      <c r="I225" s="8"/>
      <c r="J225" s="8"/>
      <c r="K225" s="8"/>
      <c r="L225" s="8"/>
      <c r="M225" s="15"/>
      <c r="N225" s="15"/>
      <c r="O225" s="13"/>
      <c r="P225" s="13"/>
      <c r="Q225" s="13"/>
      <c r="R225" s="13"/>
      <c r="S225" s="14"/>
      <c r="T225" s="13"/>
      <c r="U225" s="13"/>
      <c r="V225" s="13"/>
      <c r="W225" s="13"/>
      <c r="X225" s="13"/>
      <c r="Y225" s="13"/>
      <c r="Z225" s="13"/>
    </row>
    <row r="226" spans="1:26" ht="15.75">
      <c r="A226" s="11"/>
      <c r="B226" s="15"/>
      <c r="C226" s="11"/>
      <c r="D226" s="11"/>
      <c r="E226" s="15"/>
      <c r="F226" s="8"/>
      <c r="G226" s="8"/>
      <c r="H226" s="8"/>
      <c r="I226" s="8"/>
      <c r="J226" s="8"/>
      <c r="K226" s="8"/>
      <c r="L226" s="8"/>
      <c r="M226" s="15"/>
      <c r="N226" s="15"/>
      <c r="O226" s="13"/>
      <c r="P226" s="13"/>
      <c r="Q226" s="13"/>
      <c r="R226" s="13"/>
      <c r="S226" s="14"/>
      <c r="T226" s="13"/>
      <c r="U226" s="13"/>
      <c r="V226" s="13"/>
      <c r="W226" s="13"/>
      <c r="X226" s="13"/>
      <c r="Y226" s="13"/>
      <c r="Z226" s="13"/>
    </row>
    <row r="227" spans="1:26" ht="15.75">
      <c r="A227" s="11"/>
      <c r="B227" s="15"/>
      <c r="C227" s="11"/>
      <c r="D227" s="11"/>
      <c r="E227" s="15"/>
      <c r="F227" s="8"/>
      <c r="G227" s="8"/>
      <c r="H227" s="8"/>
      <c r="I227" s="8"/>
      <c r="J227" s="8"/>
      <c r="K227" s="8"/>
      <c r="L227" s="8"/>
      <c r="M227" s="15"/>
      <c r="N227" s="15"/>
      <c r="O227" s="13"/>
      <c r="P227" s="13"/>
      <c r="Q227" s="13"/>
      <c r="R227" s="13"/>
      <c r="S227" s="14"/>
      <c r="T227" s="13"/>
      <c r="U227" s="13"/>
      <c r="V227" s="13"/>
      <c r="W227" s="13"/>
      <c r="X227" s="13"/>
      <c r="Y227" s="13"/>
      <c r="Z227" s="13"/>
    </row>
    <row r="228" spans="1:26" ht="15.75">
      <c r="A228" s="11"/>
      <c r="B228" s="15"/>
      <c r="C228" s="11"/>
      <c r="D228" s="11"/>
      <c r="E228" s="15"/>
      <c r="F228" s="8"/>
      <c r="G228" s="8"/>
      <c r="H228" s="8"/>
      <c r="I228" s="8"/>
      <c r="J228" s="8"/>
      <c r="K228" s="8"/>
      <c r="L228" s="8"/>
      <c r="M228" s="15"/>
      <c r="N228" s="15"/>
      <c r="O228" s="13"/>
      <c r="P228" s="13"/>
      <c r="Q228" s="13"/>
      <c r="R228" s="13"/>
      <c r="S228" s="14"/>
      <c r="T228" s="13"/>
      <c r="U228" s="13"/>
      <c r="V228" s="13"/>
      <c r="W228" s="13"/>
      <c r="X228" s="13"/>
      <c r="Y228" s="13"/>
      <c r="Z228" s="13"/>
    </row>
    <row r="229" spans="1:26" ht="15.75">
      <c r="A229" s="11"/>
      <c r="B229" s="15"/>
      <c r="C229" s="11"/>
      <c r="D229" s="11"/>
      <c r="E229" s="15"/>
      <c r="F229" s="8"/>
      <c r="G229" s="8"/>
      <c r="H229" s="8"/>
      <c r="I229" s="8"/>
      <c r="J229" s="8"/>
      <c r="K229" s="8"/>
      <c r="L229" s="8"/>
      <c r="M229" s="15"/>
      <c r="N229" s="15"/>
      <c r="O229" s="13"/>
      <c r="P229" s="13"/>
      <c r="Q229" s="13"/>
      <c r="R229" s="13"/>
      <c r="S229" s="14"/>
      <c r="T229" s="13"/>
      <c r="U229" s="13"/>
      <c r="V229" s="13"/>
      <c r="W229" s="13"/>
      <c r="X229" s="13"/>
      <c r="Y229" s="13"/>
      <c r="Z229" s="13"/>
    </row>
    <row r="230" spans="1:26" ht="15.75">
      <c r="A230" s="11"/>
      <c r="B230" s="15"/>
      <c r="C230" s="11"/>
      <c r="D230" s="11"/>
      <c r="E230" s="15"/>
      <c r="F230" s="8"/>
      <c r="G230" s="8"/>
      <c r="H230" s="8"/>
      <c r="I230" s="8"/>
      <c r="J230" s="8"/>
      <c r="K230" s="8"/>
      <c r="L230" s="8"/>
      <c r="M230" s="15"/>
      <c r="N230" s="15"/>
      <c r="O230" s="13"/>
      <c r="P230" s="13"/>
      <c r="Q230" s="13"/>
      <c r="R230" s="13"/>
      <c r="S230" s="14"/>
      <c r="T230" s="13"/>
      <c r="U230" s="13"/>
      <c r="V230" s="13"/>
      <c r="W230" s="13"/>
      <c r="X230" s="13"/>
      <c r="Y230" s="13"/>
      <c r="Z230" s="13"/>
    </row>
    <row r="231" spans="1:26" ht="15.75">
      <c r="A231" s="11"/>
      <c r="B231" s="15"/>
      <c r="C231" s="11"/>
      <c r="D231" s="11"/>
      <c r="E231" s="15"/>
      <c r="F231" s="8"/>
      <c r="G231" s="8"/>
      <c r="H231" s="8"/>
      <c r="I231" s="8"/>
      <c r="J231" s="8"/>
      <c r="K231" s="8"/>
      <c r="L231" s="8"/>
      <c r="M231" s="15"/>
      <c r="N231" s="15"/>
      <c r="O231" s="13"/>
      <c r="P231" s="13"/>
      <c r="Q231" s="13"/>
      <c r="R231" s="13"/>
      <c r="S231" s="14"/>
      <c r="T231" s="13"/>
      <c r="U231" s="13"/>
      <c r="V231" s="13"/>
      <c r="W231" s="13"/>
      <c r="X231" s="13"/>
      <c r="Y231" s="13"/>
      <c r="Z231" s="13"/>
    </row>
    <row r="232" spans="1:26" ht="15.75">
      <c r="A232" s="11"/>
      <c r="B232" s="15"/>
      <c r="C232" s="11"/>
      <c r="D232" s="11"/>
      <c r="E232" s="15"/>
      <c r="F232" s="8"/>
      <c r="G232" s="8"/>
      <c r="H232" s="8"/>
      <c r="I232" s="8"/>
      <c r="J232" s="8"/>
      <c r="K232" s="8"/>
      <c r="L232" s="8"/>
      <c r="M232" s="15"/>
      <c r="N232" s="15"/>
      <c r="O232" s="13"/>
      <c r="P232" s="13"/>
      <c r="Q232" s="13"/>
      <c r="R232" s="13"/>
      <c r="S232" s="14"/>
      <c r="T232" s="13"/>
      <c r="U232" s="13"/>
      <c r="V232" s="13"/>
      <c r="W232" s="13"/>
      <c r="X232" s="13"/>
      <c r="Y232" s="13"/>
      <c r="Z232" s="13"/>
    </row>
    <row r="233" spans="1:26" ht="15.75">
      <c r="A233" s="11"/>
      <c r="B233" s="15"/>
      <c r="C233" s="11"/>
      <c r="D233" s="11"/>
      <c r="E233" s="15"/>
      <c r="F233" s="8"/>
      <c r="G233" s="8"/>
      <c r="H233" s="8"/>
      <c r="I233" s="8"/>
      <c r="J233" s="8"/>
      <c r="K233" s="8"/>
      <c r="L233" s="8"/>
      <c r="M233" s="15"/>
      <c r="N233" s="15"/>
      <c r="O233" s="13"/>
      <c r="P233" s="13"/>
      <c r="Q233" s="13"/>
      <c r="R233" s="13"/>
      <c r="S233" s="14"/>
      <c r="T233" s="13"/>
      <c r="U233" s="13"/>
      <c r="V233" s="13"/>
      <c r="W233" s="13"/>
      <c r="X233" s="13"/>
      <c r="Y233" s="13"/>
      <c r="Z233" s="13"/>
    </row>
    <row r="234" spans="1:26" ht="15.75">
      <c r="A234" s="11"/>
      <c r="B234" s="15"/>
      <c r="C234" s="11"/>
      <c r="D234" s="11"/>
      <c r="E234" s="15"/>
      <c r="F234" s="8"/>
      <c r="G234" s="8"/>
      <c r="H234" s="8"/>
      <c r="I234" s="8"/>
      <c r="J234" s="8"/>
      <c r="K234" s="8"/>
      <c r="L234" s="8"/>
      <c r="M234" s="15"/>
      <c r="N234" s="15"/>
      <c r="O234" s="13"/>
      <c r="P234" s="13"/>
      <c r="Q234" s="13"/>
      <c r="R234" s="13"/>
      <c r="S234" s="14"/>
      <c r="T234" s="13"/>
      <c r="U234" s="13"/>
      <c r="V234" s="13"/>
      <c r="W234" s="13"/>
      <c r="X234" s="13"/>
      <c r="Y234" s="13"/>
      <c r="Z234" s="13"/>
    </row>
    <row r="235" spans="1:26" ht="15.75">
      <c r="A235" s="11"/>
      <c r="B235" s="15"/>
      <c r="C235" s="11"/>
      <c r="D235" s="11"/>
      <c r="E235" s="15"/>
      <c r="F235" s="8"/>
      <c r="G235" s="8"/>
      <c r="H235" s="8"/>
      <c r="I235" s="8"/>
      <c r="J235" s="8"/>
      <c r="K235" s="8"/>
      <c r="L235" s="8"/>
      <c r="M235" s="15"/>
      <c r="N235" s="15"/>
      <c r="O235" s="13"/>
      <c r="P235" s="13"/>
      <c r="Q235" s="13"/>
      <c r="R235" s="13"/>
      <c r="S235" s="14"/>
      <c r="T235" s="13"/>
      <c r="U235" s="13"/>
      <c r="V235" s="13"/>
      <c r="W235" s="13"/>
      <c r="X235" s="13"/>
      <c r="Y235" s="13"/>
      <c r="Z235" s="13"/>
    </row>
    <row r="236" spans="1:26" ht="15.75">
      <c r="A236" s="11"/>
      <c r="B236" s="15"/>
      <c r="C236" s="11"/>
      <c r="D236" s="11"/>
      <c r="E236" s="15"/>
      <c r="F236" s="8"/>
      <c r="G236" s="8"/>
      <c r="H236" s="8"/>
      <c r="I236" s="8"/>
      <c r="J236" s="8"/>
      <c r="K236" s="8"/>
      <c r="L236" s="8"/>
      <c r="M236" s="15"/>
      <c r="N236" s="15"/>
      <c r="O236" s="13"/>
      <c r="P236" s="13"/>
      <c r="Q236" s="13"/>
      <c r="R236" s="13"/>
      <c r="S236" s="14"/>
      <c r="T236" s="13"/>
      <c r="U236" s="13"/>
      <c r="V236" s="13"/>
      <c r="W236" s="13"/>
      <c r="X236" s="13"/>
      <c r="Y236" s="13"/>
      <c r="Z236" s="13"/>
    </row>
    <row r="237" spans="1:26" ht="15.75">
      <c r="A237" s="11"/>
      <c r="B237" s="15"/>
      <c r="C237" s="11"/>
      <c r="D237" s="11"/>
      <c r="E237" s="15"/>
      <c r="F237" s="8"/>
      <c r="G237" s="8"/>
      <c r="H237" s="8"/>
      <c r="I237" s="8"/>
      <c r="J237" s="8"/>
      <c r="K237" s="8"/>
      <c r="L237" s="8"/>
      <c r="M237" s="15"/>
      <c r="N237" s="15"/>
      <c r="O237" s="13"/>
      <c r="P237" s="13"/>
      <c r="Q237" s="13"/>
      <c r="R237" s="13"/>
      <c r="S237" s="14"/>
      <c r="T237" s="13"/>
      <c r="U237" s="13"/>
      <c r="V237" s="13"/>
      <c r="W237" s="13"/>
      <c r="X237" s="13"/>
      <c r="Y237" s="13"/>
      <c r="Z237" s="13"/>
    </row>
    <row r="238" spans="1:26" ht="15.75">
      <c r="A238" s="11"/>
      <c r="B238" s="15"/>
      <c r="C238" s="11"/>
      <c r="D238" s="11"/>
      <c r="E238" s="15"/>
      <c r="F238" s="8"/>
      <c r="G238" s="8"/>
      <c r="H238" s="8"/>
      <c r="I238" s="8"/>
      <c r="J238" s="8"/>
      <c r="K238" s="8"/>
      <c r="L238" s="8"/>
      <c r="M238" s="15"/>
      <c r="N238" s="15"/>
      <c r="O238" s="13"/>
      <c r="P238" s="13"/>
      <c r="Q238" s="13"/>
      <c r="R238" s="13"/>
      <c r="S238" s="14"/>
      <c r="T238" s="13"/>
      <c r="U238" s="13"/>
      <c r="V238" s="13"/>
      <c r="W238" s="13"/>
      <c r="X238" s="13"/>
      <c r="Y238" s="13"/>
      <c r="Z238" s="13"/>
    </row>
    <row r="239" spans="1:26" ht="15.75">
      <c r="A239" s="11"/>
      <c r="B239" s="15"/>
      <c r="C239" s="11"/>
      <c r="D239" s="11"/>
      <c r="E239" s="15"/>
      <c r="F239" s="8"/>
      <c r="G239" s="8"/>
      <c r="H239" s="8"/>
      <c r="I239" s="8"/>
      <c r="J239" s="8"/>
      <c r="K239" s="8"/>
      <c r="L239" s="8"/>
      <c r="M239" s="15"/>
      <c r="N239" s="15"/>
      <c r="O239" s="13"/>
      <c r="P239" s="13"/>
      <c r="Q239" s="13"/>
      <c r="R239" s="13"/>
      <c r="S239" s="14"/>
      <c r="T239" s="13"/>
      <c r="U239" s="13"/>
      <c r="V239" s="13"/>
      <c r="W239" s="13"/>
      <c r="X239" s="13"/>
      <c r="Y239" s="13"/>
      <c r="Z239" s="13"/>
    </row>
    <row r="240" spans="1:26" ht="15.75">
      <c r="A240" s="11"/>
      <c r="B240" s="15"/>
      <c r="C240" s="11"/>
      <c r="D240" s="11"/>
      <c r="E240" s="15"/>
      <c r="F240" s="8"/>
      <c r="G240" s="8"/>
      <c r="H240" s="8"/>
      <c r="I240" s="8"/>
      <c r="J240" s="8"/>
      <c r="K240" s="8"/>
      <c r="L240" s="8"/>
      <c r="M240" s="15"/>
      <c r="N240" s="15"/>
      <c r="O240" s="13"/>
      <c r="P240" s="13"/>
      <c r="Q240" s="13"/>
      <c r="R240" s="13"/>
      <c r="S240" s="14"/>
      <c r="T240" s="13"/>
      <c r="U240" s="13"/>
      <c r="V240" s="13"/>
      <c r="W240" s="13"/>
      <c r="X240" s="13"/>
      <c r="Y240" s="13"/>
      <c r="Z240" s="13"/>
    </row>
    <row r="241" spans="1:26" ht="15.75">
      <c r="A241" s="11"/>
      <c r="B241" s="15"/>
      <c r="C241" s="11"/>
      <c r="D241" s="11"/>
      <c r="E241" s="15"/>
      <c r="F241" s="8"/>
      <c r="G241" s="8"/>
      <c r="H241" s="8"/>
      <c r="I241" s="8"/>
      <c r="J241" s="8"/>
      <c r="K241" s="8"/>
      <c r="L241" s="8"/>
      <c r="M241" s="15"/>
      <c r="N241" s="15"/>
      <c r="O241" s="13"/>
      <c r="P241" s="13"/>
      <c r="Q241" s="13"/>
      <c r="R241" s="13"/>
      <c r="S241" s="14"/>
      <c r="T241" s="13"/>
      <c r="U241" s="13"/>
      <c r="V241" s="13"/>
      <c r="W241" s="13"/>
      <c r="X241" s="13"/>
      <c r="Y241" s="13"/>
      <c r="Z241" s="13"/>
    </row>
    <row r="242" spans="1:26" ht="15.75">
      <c r="A242" s="11"/>
      <c r="B242" s="15"/>
      <c r="C242" s="11"/>
      <c r="D242" s="11"/>
      <c r="E242" s="15"/>
      <c r="F242" s="8"/>
      <c r="G242" s="8"/>
      <c r="H242" s="8"/>
      <c r="I242" s="8"/>
      <c r="J242" s="8"/>
      <c r="K242" s="8"/>
      <c r="L242" s="8"/>
      <c r="M242" s="15"/>
      <c r="N242" s="15"/>
      <c r="O242" s="13"/>
      <c r="P242" s="13"/>
      <c r="Q242" s="13"/>
      <c r="R242" s="13"/>
      <c r="S242" s="14"/>
      <c r="T242" s="13"/>
      <c r="U242" s="13"/>
      <c r="V242" s="13"/>
      <c r="W242" s="13"/>
      <c r="X242" s="13"/>
      <c r="Y242" s="13"/>
      <c r="Z242" s="13"/>
    </row>
    <row r="243" spans="1:26" ht="15.75">
      <c r="A243" s="11"/>
      <c r="B243" s="15"/>
      <c r="C243" s="11"/>
      <c r="D243" s="11"/>
      <c r="E243" s="15"/>
      <c r="F243" s="8"/>
      <c r="G243" s="8"/>
      <c r="H243" s="8"/>
      <c r="I243" s="8"/>
      <c r="J243" s="8"/>
      <c r="K243" s="8"/>
      <c r="L243" s="8"/>
      <c r="M243" s="15"/>
      <c r="N243" s="15"/>
      <c r="O243" s="13"/>
      <c r="P243" s="13"/>
      <c r="Q243" s="13"/>
      <c r="R243" s="13"/>
      <c r="S243" s="14"/>
      <c r="T243" s="13"/>
      <c r="U243" s="13"/>
      <c r="V243" s="13"/>
      <c r="W243" s="13"/>
      <c r="X243" s="13"/>
      <c r="Y243" s="13"/>
      <c r="Z243" s="13"/>
    </row>
    <row r="244" spans="1:26" ht="15.75">
      <c r="A244" s="11"/>
      <c r="B244" s="15"/>
      <c r="C244" s="11"/>
      <c r="D244" s="11"/>
      <c r="E244" s="15"/>
      <c r="F244" s="8"/>
      <c r="G244" s="8"/>
      <c r="H244" s="8"/>
      <c r="I244" s="8"/>
      <c r="J244" s="8"/>
      <c r="K244" s="8"/>
      <c r="L244" s="8"/>
      <c r="M244" s="15"/>
      <c r="N244" s="15"/>
      <c r="O244" s="13"/>
      <c r="P244" s="13"/>
      <c r="Q244" s="13"/>
      <c r="R244" s="13"/>
      <c r="S244" s="14"/>
      <c r="T244" s="13"/>
      <c r="U244" s="13"/>
      <c r="V244" s="13"/>
      <c r="W244" s="13"/>
      <c r="X244" s="13"/>
      <c r="Y244" s="13"/>
      <c r="Z244" s="13"/>
    </row>
    <row r="245" spans="1:26" ht="15.75">
      <c r="A245" s="11"/>
      <c r="B245" s="15"/>
      <c r="C245" s="11"/>
      <c r="D245" s="11"/>
      <c r="E245" s="15"/>
      <c r="F245" s="8"/>
      <c r="G245" s="8"/>
      <c r="H245" s="8"/>
      <c r="I245" s="8"/>
      <c r="J245" s="8"/>
      <c r="K245" s="8"/>
      <c r="L245" s="8"/>
      <c r="M245" s="15"/>
      <c r="N245" s="15"/>
      <c r="O245" s="13"/>
      <c r="P245" s="13"/>
      <c r="Q245" s="13"/>
      <c r="R245" s="13"/>
      <c r="S245" s="14"/>
      <c r="T245" s="13"/>
      <c r="U245" s="13"/>
      <c r="V245" s="13"/>
      <c r="W245" s="13"/>
      <c r="X245" s="13"/>
      <c r="Y245" s="13"/>
      <c r="Z245" s="13"/>
    </row>
    <row r="246" spans="1:26" ht="15.75">
      <c r="A246" s="11"/>
      <c r="B246" s="15"/>
      <c r="C246" s="11"/>
      <c r="D246" s="11"/>
      <c r="E246" s="15"/>
      <c r="F246" s="8"/>
      <c r="G246" s="8"/>
      <c r="H246" s="8"/>
      <c r="I246" s="8"/>
      <c r="J246" s="8"/>
      <c r="K246" s="8"/>
      <c r="L246" s="8"/>
      <c r="M246" s="15"/>
      <c r="N246" s="15"/>
      <c r="O246" s="13"/>
      <c r="P246" s="13"/>
      <c r="Q246" s="13"/>
      <c r="R246" s="13"/>
      <c r="S246" s="14"/>
      <c r="T246" s="13"/>
      <c r="U246" s="13"/>
      <c r="V246" s="13"/>
      <c r="W246" s="13"/>
      <c r="X246" s="13"/>
      <c r="Y246" s="13"/>
      <c r="Z246" s="13"/>
    </row>
    <row r="247" spans="1:26" ht="15.75">
      <c r="A247" s="11"/>
      <c r="B247" s="15"/>
      <c r="C247" s="11"/>
      <c r="D247" s="11"/>
      <c r="E247" s="15"/>
      <c r="F247" s="8"/>
      <c r="G247" s="8"/>
      <c r="H247" s="8"/>
      <c r="I247" s="8"/>
      <c r="J247" s="8"/>
      <c r="K247" s="8"/>
      <c r="L247" s="8"/>
      <c r="M247" s="15"/>
      <c r="N247" s="15"/>
      <c r="O247" s="13"/>
      <c r="P247" s="13"/>
      <c r="Q247" s="13"/>
      <c r="R247" s="13"/>
      <c r="S247" s="14"/>
      <c r="T247" s="13"/>
      <c r="U247" s="13"/>
      <c r="V247" s="13"/>
      <c r="W247" s="13"/>
      <c r="X247" s="13"/>
      <c r="Y247" s="13"/>
      <c r="Z247" s="13"/>
    </row>
    <row r="248" spans="1:26" ht="15.75">
      <c r="A248" s="11"/>
      <c r="B248" s="15"/>
      <c r="C248" s="11"/>
      <c r="D248" s="11"/>
      <c r="E248" s="15"/>
      <c r="F248" s="8"/>
      <c r="G248" s="8"/>
      <c r="H248" s="8"/>
      <c r="I248" s="8"/>
      <c r="J248" s="8"/>
      <c r="K248" s="8"/>
      <c r="L248" s="8"/>
      <c r="M248" s="15"/>
      <c r="N248" s="15"/>
      <c r="O248" s="13"/>
      <c r="P248" s="13"/>
      <c r="Q248" s="13"/>
      <c r="R248" s="13"/>
      <c r="S248" s="14"/>
      <c r="T248" s="13"/>
      <c r="U248" s="13"/>
      <c r="V248" s="13"/>
      <c r="W248" s="13"/>
      <c r="X248" s="13"/>
      <c r="Y248" s="13"/>
      <c r="Z248" s="13"/>
    </row>
    <row r="249" spans="1:26" ht="15.75">
      <c r="A249" s="11"/>
      <c r="B249" s="15"/>
      <c r="C249" s="11"/>
      <c r="D249" s="11"/>
      <c r="E249" s="15"/>
      <c r="F249" s="8"/>
      <c r="G249" s="8"/>
      <c r="H249" s="8"/>
      <c r="I249" s="8"/>
      <c r="J249" s="8"/>
      <c r="K249" s="8"/>
      <c r="L249" s="8"/>
      <c r="M249" s="15"/>
      <c r="N249" s="15"/>
      <c r="O249" s="13"/>
      <c r="P249" s="13"/>
      <c r="Q249" s="13"/>
      <c r="R249" s="13"/>
      <c r="S249" s="14"/>
      <c r="T249" s="13"/>
      <c r="U249" s="13"/>
      <c r="V249" s="13"/>
      <c r="W249" s="13"/>
      <c r="X249" s="13"/>
      <c r="Y249" s="13"/>
      <c r="Z249" s="13"/>
    </row>
    <row r="250" spans="1:26" ht="15.75">
      <c r="A250" s="11"/>
      <c r="B250" s="15"/>
      <c r="C250" s="11"/>
      <c r="D250" s="11"/>
      <c r="E250" s="15"/>
      <c r="F250" s="8"/>
      <c r="G250" s="8"/>
      <c r="H250" s="8"/>
      <c r="I250" s="8"/>
      <c r="J250" s="8"/>
      <c r="K250" s="8"/>
      <c r="L250" s="8"/>
      <c r="M250" s="15"/>
      <c r="N250" s="15"/>
      <c r="O250" s="13"/>
      <c r="P250" s="13"/>
      <c r="Q250" s="13"/>
      <c r="R250" s="13"/>
      <c r="S250" s="14"/>
      <c r="T250" s="13"/>
      <c r="U250" s="13"/>
      <c r="V250" s="13"/>
      <c r="W250" s="13"/>
      <c r="X250" s="13"/>
      <c r="Y250" s="13"/>
      <c r="Z250" s="13"/>
    </row>
    <row r="251" spans="1:26" ht="15.75">
      <c r="A251" s="11"/>
      <c r="B251" s="15"/>
      <c r="C251" s="11"/>
      <c r="D251" s="11"/>
      <c r="E251" s="15"/>
      <c r="F251" s="8"/>
      <c r="G251" s="8"/>
      <c r="H251" s="8"/>
      <c r="I251" s="8"/>
      <c r="J251" s="8"/>
      <c r="K251" s="8"/>
      <c r="L251" s="8"/>
      <c r="M251" s="15"/>
      <c r="N251" s="15"/>
      <c r="O251" s="13"/>
      <c r="P251" s="13"/>
      <c r="Q251" s="13"/>
      <c r="R251" s="13"/>
      <c r="S251" s="14"/>
      <c r="T251" s="13"/>
      <c r="U251" s="13"/>
      <c r="V251" s="13"/>
      <c r="W251" s="13"/>
      <c r="X251" s="13"/>
      <c r="Y251" s="13"/>
      <c r="Z251" s="13"/>
    </row>
    <row r="252" spans="1:26" ht="15.75">
      <c r="A252" s="11"/>
      <c r="B252" s="15"/>
      <c r="C252" s="11"/>
      <c r="D252" s="11"/>
      <c r="E252" s="15"/>
      <c r="F252" s="8"/>
      <c r="G252" s="8"/>
      <c r="H252" s="8"/>
      <c r="I252" s="8"/>
      <c r="J252" s="8"/>
      <c r="K252" s="8"/>
      <c r="L252" s="8"/>
      <c r="M252" s="15"/>
      <c r="N252" s="15"/>
      <c r="O252" s="13"/>
      <c r="P252" s="13"/>
      <c r="Q252" s="13"/>
      <c r="R252" s="13"/>
      <c r="S252" s="14"/>
      <c r="T252" s="13"/>
      <c r="U252" s="13"/>
      <c r="V252" s="13"/>
      <c r="W252" s="13"/>
      <c r="X252" s="13"/>
      <c r="Y252" s="13"/>
      <c r="Z252" s="13"/>
    </row>
    <row r="253" spans="1:26" ht="15.75">
      <c r="A253" s="11"/>
      <c r="B253" s="15"/>
      <c r="C253" s="11"/>
      <c r="D253" s="11"/>
      <c r="E253" s="15"/>
      <c r="F253" s="8"/>
      <c r="G253" s="8"/>
      <c r="H253" s="8"/>
      <c r="I253" s="8"/>
      <c r="J253" s="8"/>
      <c r="K253" s="8"/>
      <c r="L253" s="8"/>
      <c r="M253" s="15"/>
      <c r="N253" s="15"/>
      <c r="O253" s="13"/>
      <c r="P253" s="13"/>
      <c r="Q253" s="13"/>
      <c r="R253" s="13"/>
      <c r="S253" s="14"/>
      <c r="T253" s="13"/>
      <c r="U253" s="13"/>
      <c r="V253" s="13"/>
      <c r="W253" s="13"/>
      <c r="X253" s="13"/>
      <c r="Y253" s="13"/>
      <c r="Z253" s="13"/>
    </row>
    <row r="254" spans="1:26" ht="15.75">
      <c r="A254" s="11"/>
      <c r="B254" s="15"/>
      <c r="C254" s="11"/>
      <c r="D254" s="11"/>
      <c r="E254" s="15"/>
      <c r="F254" s="8"/>
      <c r="G254" s="8"/>
      <c r="H254" s="8"/>
      <c r="I254" s="8"/>
      <c r="J254" s="8"/>
      <c r="K254" s="8"/>
      <c r="L254" s="8"/>
      <c r="M254" s="15"/>
      <c r="N254" s="15"/>
      <c r="O254" s="13"/>
      <c r="P254" s="13"/>
      <c r="Q254" s="13"/>
      <c r="R254" s="13"/>
      <c r="S254" s="14"/>
      <c r="T254" s="13"/>
      <c r="U254" s="13"/>
      <c r="V254" s="13"/>
      <c r="W254" s="13"/>
      <c r="X254" s="13"/>
      <c r="Y254" s="13"/>
      <c r="Z254" s="13"/>
    </row>
    <row r="255" spans="1:26" ht="15.75">
      <c r="A255" s="11"/>
      <c r="B255" s="15"/>
      <c r="C255" s="11"/>
      <c r="D255" s="11"/>
      <c r="E255" s="15"/>
      <c r="F255" s="8"/>
      <c r="G255" s="8"/>
      <c r="H255" s="8"/>
      <c r="I255" s="8"/>
      <c r="J255" s="8"/>
      <c r="K255" s="8"/>
      <c r="L255" s="8"/>
      <c r="M255" s="15"/>
      <c r="N255" s="15"/>
      <c r="O255" s="13"/>
      <c r="P255" s="13"/>
      <c r="Q255" s="13"/>
      <c r="R255" s="13"/>
      <c r="S255" s="14"/>
      <c r="T255" s="13"/>
      <c r="U255" s="13"/>
      <c r="V255" s="13"/>
      <c r="W255" s="13"/>
      <c r="X255" s="13"/>
      <c r="Y255" s="13"/>
      <c r="Z255" s="13"/>
    </row>
    <row r="256" spans="1:26" ht="15.75">
      <c r="A256" s="11"/>
      <c r="B256" s="15"/>
      <c r="C256" s="11"/>
      <c r="D256" s="11"/>
      <c r="E256" s="15"/>
      <c r="F256" s="8"/>
      <c r="G256" s="8"/>
      <c r="H256" s="8"/>
      <c r="I256" s="8"/>
      <c r="J256" s="8"/>
      <c r="K256" s="8"/>
      <c r="L256" s="8"/>
      <c r="M256" s="15"/>
      <c r="N256" s="15"/>
      <c r="O256" s="13"/>
      <c r="P256" s="13"/>
      <c r="Q256" s="13"/>
      <c r="R256" s="13"/>
      <c r="S256" s="14"/>
      <c r="T256" s="13"/>
      <c r="U256" s="13"/>
      <c r="V256" s="13"/>
      <c r="W256" s="13"/>
      <c r="X256" s="13"/>
      <c r="Y256" s="13"/>
      <c r="Z256" s="13"/>
    </row>
    <row r="257" spans="1:26" ht="15.75">
      <c r="A257" s="11"/>
      <c r="B257" s="15"/>
      <c r="C257" s="11"/>
      <c r="D257" s="11"/>
      <c r="E257" s="15"/>
      <c r="F257" s="8"/>
      <c r="G257" s="8"/>
      <c r="H257" s="8"/>
      <c r="I257" s="8"/>
      <c r="J257" s="8"/>
      <c r="K257" s="8"/>
      <c r="L257" s="8"/>
      <c r="M257" s="15"/>
      <c r="N257" s="15"/>
      <c r="O257" s="13"/>
      <c r="P257" s="13"/>
      <c r="Q257" s="13"/>
      <c r="R257" s="13"/>
      <c r="S257" s="14"/>
      <c r="T257" s="13"/>
      <c r="U257" s="13"/>
      <c r="V257" s="13"/>
      <c r="W257" s="13"/>
      <c r="X257" s="13"/>
      <c r="Y257" s="13"/>
      <c r="Z257" s="13"/>
    </row>
    <row r="258" spans="1:26" ht="15.75">
      <c r="A258" s="11"/>
      <c r="B258" s="15"/>
      <c r="C258" s="11"/>
      <c r="D258" s="11"/>
      <c r="E258" s="15"/>
      <c r="F258" s="8"/>
      <c r="G258" s="8"/>
      <c r="H258" s="8"/>
      <c r="I258" s="8"/>
      <c r="J258" s="8"/>
      <c r="K258" s="8"/>
      <c r="L258" s="8"/>
      <c r="M258" s="15"/>
      <c r="N258" s="15"/>
      <c r="O258" s="13"/>
      <c r="P258" s="13"/>
      <c r="Q258" s="13"/>
      <c r="R258" s="13"/>
      <c r="S258" s="14"/>
      <c r="T258" s="13"/>
      <c r="U258" s="13"/>
      <c r="V258" s="13"/>
      <c r="W258" s="13"/>
      <c r="X258" s="13"/>
      <c r="Y258" s="13"/>
      <c r="Z258" s="13"/>
    </row>
    <row r="259" spans="1:26" ht="15.75">
      <c r="A259" s="11"/>
      <c r="B259" s="15"/>
      <c r="C259" s="11"/>
      <c r="D259" s="11"/>
      <c r="E259" s="15"/>
      <c r="F259" s="8"/>
      <c r="G259" s="8"/>
      <c r="H259" s="8"/>
      <c r="I259" s="8"/>
      <c r="J259" s="8"/>
      <c r="K259" s="8"/>
      <c r="L259" s="8"/>
      <c r="M259" s="15"/>
      <c r="N259" s="15"/>
      <c r="O259" s="13"/>
      <c r="P259" s="13"/>
      <c r="Q259" s="13"/>
      <c r="R259" s="13"/>
      <c r="S259" s="14"/>
      <c r="T259" s="13"/>
      <c r="U259" s="13"/>
      <c r="V259" s="13"/>
      <c r="W259" s="13"/>
      <c r="X259" s="13"/>
      <c r="Y259" s="13"/>
      <c r="Z259" s="13"/>
    </row>
    <row r="260" spans="1:26" ht="15.75">
      <c r="A260" s="11"/>
      <c r="B260" s="15"/>
      <c r="C260" s="11"/>
      <c r="D260" s="11"/>
      <c r="E260" s="15"/>
      <c r="F260" s="8"/>
      <c r="G260" s="8"/>
      <c r="H260" s="8"/>
      <c r="I260" s="8"/>
      <c r="J260" s="8"/>
      <c r="K260" s="8"/>
      <c r="L260" s="8"/>
      <c r="M260" s="15"/>
      <c r="N260" s="15"/>
      <c r="O260" s="13"/>
      <c r="P260" s="13"/>
      <c r="Q260" s="13"/>
      <c r="R260" s="13"/>
      <c r="S260" s="14"/>
      <c r="T260" s="13"/>
      <c r="U260" s="13"/>
      <c r="V260" s="13"/>
      <c r="W260" s="13"/>
      <c r="X260" s="13"/>
      <c r="Y260" s="13"/>
      <c r="Z260" s="13"/>
    </row>
    <row r="261" spans="1:26" ht="15.75">
      <c r="A261" s="11"/>
      <c r="B261" s="15"/>
      <c r="C261" s="11"/>
      <c r="D261" s="11"/>
      <c r="E261" s="15"/>
      <c r="F261" s="8"/>
      <c r="G261" s="8"/>
      <c r="H261" s="8"/>
      <c r="I261" s="8"/>
      <c r="J261" s="8"/>
      <c r="K261" s="8"/>
      <c r="L261" s="8"/>
      <c r="M261" s="15"/>
      <c r="N261" s="15"/>
      <c r="O261" s="13"/>
      <c r="P261" s="13"/>
      <c r="Q261" s="13"/>
      <c r="R261" s="13"/>
      <c r="S261" s="14"/>
      <c r="T261" s="13"/>
      <c r="U261" s="13"/>
      <c r="V261" s="13"/>
      <c r="W261" s="13"/>
      <c r="X261" s="13"/>
      <c r="Y261" s="13"/>
      <c r="Z261" s="13"/>
    </row>
    <row r="262" spans="1:26" ht="15.75">
      <c r="A262" s="11"/>
      <c r="B262" s="15"/>
      <c r="C262" s="11"/>
      <c r="D262" s="11"/>
      <c r="E262" s="15"/>
      <c r="F262" s="8"/>
      <c r="G262" s="8"/>
      <c r="H262" s="8"/>
      <c r="I262" s="8"/>
      <c r="J262" s="8"/>
      <c r="K262" s="8"/>
      <c r="L262" s="8"/>
      <c r="M262" s="15"/>
      <c r="N262" s="15"/>
      <c r="O262" s="13"/>
      <c r="P262" s="13"/>
      <c r="Q262" s="13"/>
      <c r="R262" s="13"/>
      <c r="S262" s="14"/>
      <c r="T262" s="13"/>
      <c r="U262" s="13"/>
      <c r="V262" s="13"/>
      <c r="W262" s="13"/>
      <c r="X262" s="13"/>
      <c r="Y262" s="13"/>
      <c r="Z262" s="13"/>
    </row>
    <row r="263" spans="1:26" ht="15.75">
      <c r="A263" s="11"/>
      <c r="B263" s="15"/>
      <c r="C263" s="11"/>
      <c r="D263" s="11"/>
      <c r="E263" s="15"/>
      <c r="F263" s="8"/>
      <c r="G263" s="8"/>
      <c r="H263" s="8"/>
      <c r="I263" s="8"/>
      <c r="J263" s="8"/>
      <c r="K263" s="8"/>
      <c r="L263" s="8"/>
      <c r="M263" s="15"/>
      <c r="N263" s="15"/>
      <c r="O263" s="13"/>
      <c r="P263" s="13"/>
      <c r="Q263" s="13"/>
      <c r="R263" s="13"/>
      <c r="S263" s="14"/>
      <c r="T263" s="13"/>
      <c r="U263" s="13"/>
      <c r="V263" s="13"/>
      <c r="W263" s="13"/>
      <c r="X263" s="13"/>
      <c r="Y263" s="13"/>
      <c r="Z263" s="13"/>
    </row>
    <row r="264" spans="1:26" ht="15.75">
      <c r="A264" s="11"/>
      <c r="B264" s="15"/>
      <c r="C264" s="11"/>
      <c r="D264" s="11"/>
      <c r="E264" s="15"/>
      <c r="F264" s="8"/>
      <c r="G264" s="8"/>
      <c r="H264" s="8"/>
      <c r="I264" s="8"/>
      <c r="J264" s="8"/>
      <c r="K264" s="8"/>
      <c r="L264" s="8"/>
      <c r="M264" s="15"/>
      <c r="N264" s="15"/>
      <c r="O264" s="13"/>
      <c r="P264" s="13"/>
      <c r="Q264" s="13"/>
      <c r="R264" s="13"/>
      <c r="S264" s="14"/>
      <c r="T264" s="13"/>
      <c r="U264" s="13"/>
      <c r="V264" s="13"/>
      <c r="W264" s="13"/>
      <c r="X264" s="13"/>
      <c r="Y264" s="13"/>
      <c r="Z264" s="13"/>
    </row>
    <row r="265" spans="1:26" ht="15.75">
      <c r="A265" s="11"/>
      <c r="B265" s="15"/>
      <c r="C265" s="11"/>
      <c r="D265" s="11"/>
      <c r="E265" s="15"/>
      <c r="F265" s="8"/>
      <c r="G265" s="8"/>
      <c r="H265" s="8"/>
      <c r="I265" s="8"/>
      <c r="J265" s="8"/>
      <c r="K265" s="8"/>
      <c r="L265" s="8"/>
      <c r="M265" s="15"/>
      <c r="N265" s="15"/>
      <c r="O265" s="13"/>
      <c r="P265" s="13"/>
      <c r="Q265" s="13"/>
      <c r="R265" s="13"/>
      <c r="S265" s="14"/>
      <c r="T265" s="13"/>
      <c r="U265" s="13"/>
      <c r="V265" s="13"/>
      <c r="W265" s="13"/>
      <c r="X265" s="13"/>
      <c r="Y265" s="13"/>
      <c r="Z265" s="13"/>
    </row>
    <row r="266" spans="1:26" ht="15.75">
      <c r="A266" s="11"/>
      <c r="B266" s="15"/>
      <c r="C266" s="11"/>
      <c r="D266" s="11"/>
      <c r="E266" s="15"/>
      <c r="F266" s="8"/>
      <c r="G266" s="8"/>
      <c r="H266" s="8"/>
      <c r="I266" s="8"/>
      <c r="J266" s="8"/>
      <c r="K266" s="8"/>
      <c r="L266" s="8"/>
      <c r="M266" s="15"/>
      <c r="N266" s="15"/>
      <c r="O266" s="13"/>
      <c r="P266" s="13"/>
      <c r="Q266" s="13"/>
      <c r="R266" s="13"/>
      <c r="S266" s="14"/>
      <c r="T266" s="13"/>
      <c r="U266" s="13"/>
      <c r="V266" s="13"/>
      <c r="W266" s="13"/>
      <c r="X266" s="13"/>
      <c r="Y266" s="13"/>
      <c r="Z266" s="13"/>
    </row>
    <row r="267" spans="1:26" ht="15.75">
      <c r="A267" s="11"/>
      <c r="B267" s="15"/>
      <c r="C267" s="11"/>
      <c r="D267" s="11"/>
      <c r="E267" s="15"/>
      <c r="F267" s="8"/>
      <c r="G267" s="8"/>
      <c r="H267" s="8"/>
      <c r="I267" s="8"/>
      <c r="J267" s="8"/>
      <c r="K267" s="8"/>
      <c r="L267" s="8"/>
      <c r="M267" s="15"/>
      <c r="N267" s="15"/>
      <c r="O267" s="13"/>
      <c r="P267" s="13"/>
      <c r="Q267" s="13"/>
      <c r="R267" s="13"/>
      <c r="S267" s="14"/>
      <c r="T267" s="13"/>
      <c r="U267" s="13"/>
      <c r="V267" s="13"/>
      <c r="W267" s="13"/>
      <c r="X267" s="13"/>
      <c r="Y267" s="13"/>
      <c r="Z267" s="13"/>
    </row>
    <row r="268" spans="1:26" ht="15.75">
      <c r="A268" s="11"/>
      <c r="B268" s="15"/>
      <c r="C268" s="11"/>
      <c r="D268" s="11"/>
      <c r="E268" s="15"/>
      <c r="F268" s="8"/>
      <c r="G268" s="8"/>
      <c r="H268" s="8"/>
      <c r="I268" s="8"/>
      <c r="J268" s="8"/>
      <c r="K268" s="8"/>
      <c r="L268" s="8"/>
      <c r="M268" s="15"/>
      <c r="N268" s="15"/>
      <c r="O268" s="13"/>
      <c r="P268" s="13"/>
      <c r="Q268" s="13"/>
      <c r="R268" s="13"/>
      <c r="S268" s="14"/>
      <c r="T268" s="13"/>
      <c r="U268" s="13"/>
      <c r="V268" s="13"/>
      <c r="W268" s="13"/>
      <c r="X268" s="13"/>
      <c r="Y268" s="13"/>
      <c r="Z268" s="13"/>
    </row>
    <row r="269" spans="1:26" ht="15.75">
      <c r="A269" s="11"/>
      <c r="B269" s="15"/>
      <c r="C269" s="11"/>
      <c r="D269" s="11"/>
      <c r="E269" s="15"/>
      <c r="F269" s="8"/>
      <c r="G269" s="8"/>
      <c r="H269" s="8"/>
      <c r="I269" s="8"/>
      <c r="J269" s="8"/>
      <c r="K269" s="8"/>
      <c r="L269" s="8"/>
      <c r="M269" s="15"/>
      <c r="N269" s="15"/>
      <c r="O269" s="13"/>
      <c r="P269" s="13"/>
      <c r="Q269" s="13"/>
      <c r="R269" s="13"/>
      <c r="S269" s="14"/>
      <c r="T269" s="13"/>
      <c r="U269" s="13"/>
      <c r="V269" s="13"/>
      <c r="W269" s="13"/>
      <c r="X269" s="13"/>
      <c r="Y269" s="13"/>
      <c r="Z269" s="13"/>
    </row>
    <row r="270" spans="1:26" ht="15.75">
      <c r="A270" s="11"/>
      <c r="B270" s="15"/>
      <c r="C270" s="11"/>
      <c r="D270" s="11"/>
      <c r="E270" s="15"/>
      <c r="F270" s="8"/>
      <c r="G270" s="8"/>
      <c r="H270" s="8"/>
      <c r="I270" s="8"/>
      <c r="J270" s="8"/>
      <c r="K270" s="8"/>
      <c r="L270" s="8"/>
      <c r="M270" s="15"/>
      <c r="N270" s="15"/>
      <c r="O270" s="13"/>
      <c r="P270" s="13"/>
      <c r="Q270" s="13"/>
      <c r="R270" s="13"/>
      <c r="S270" s="14"/>
      <c r="T270" s="13"/>
      <c r="U270" s="13"/>
      <c r="V270" s="13"/>
      <c r="W270" s="13"/>
      <c r="X270" s="13"/>
      <c r="Y270" s="13"/>
      <c r="Z270" s="13"/>
    </row>
    <row r="271" spans="1:26" ht="15.75">
      <c r="A271" s="11"/>
      <c r="B271" s="15"/>
      <c r="C271" s="11"/>
      <c r="D271" s="11"/>
      <c r="E271" s="15"/>
      <c r="F271" s="8"/>
      <c r="G271" s="8"/>
      <c r="H271" s="8"/>
      <c r="I271" s="8"/>
      <c r="J271" s="8"/>
      <c r="K271" s="8"/>
      <c r="L271" s="8"/>
      <c r="M271" s="15"/>
      <c r="N271" s="15"/>
      <c r="O271" s="13"/>
      <c r="P271" s="13"/>
      <c r="Q271" s="13"/>
      <c r="R271" s="13"/>
      <c r="S271" s="14"/>
      <c r="T271" s="13"/>
      <c r="U271" s="13"/>
      <c r="V271" s="13"/>
      <c r="W271" s="13"/>
      <c r="X271" s="13"/>
      <c r="Y271" s="13"/>
      <c r="Z271" s="13"/>
    </row>
    <row r="272" spans="1:26" ht="15.75">
      <c r="A272" s="11"/>
      <c r="B272" s="15"/>
      <c r="C272" s="11"/>
      <c r="D272" s="11"/>
      <c r="E272" s="15"/>
      <c r="F272" s="8"/>
      <c r="G272" s="8"/>
      <c r="H272" s="8"/>
      <c r="I272" s="8"/>
      <c r="J272" s="8"/>
      <c r="K272" s="8"/>
      <c r="L272" s="8"/>
      <c r="M272" s="15"/>
      <c r="N272" s="15"/>
      <c r="O272" s="13"/>
      <c r="P272" s="13"/>
      <c r="Q272" s="13"/>
      <c r="R272" s="13"/>
      <c r="S272" s="14"/>
      <c r="T272" s="13"/>
      <c r="U272" s="13"/>
      <c r="V272" s="13"/>
      <c r="W272" s="13"/>
      <c r="X272" s="13"/>
      <c r="Y272" s="13"/>
      <c r="Z272" s="13"/>
    </row>
    <row r="273" spans="1:26" ht="15.75">
      <c r="A273" s="11"/>
      <c r="B273" s="15"/>
      <c r="C273" s="11"/>
      <c r="D273" s="11"/>
      <c r="E273" s="15"/>
      <c r="F273" s="8"/>
      <c r="G273" s="8"/>
      <c r="H273" s="8"/>
      <c r="I273" s="8"/>
      <c r="J273" s="8"/>
      <c r="K273" s="8"/>
      <c r="L273" s="8"/>
      <c r="M273" s="15"/>
      <c r="N273" s="15"/>
      <c r="O273" s="13"/>
      <c r="P273" s="13"/>
      <c r="Q273" s="13"/>
      <c r="R273" s="13"/>
      <c r="S273" s="14"/>
      <c r="T273" s="13"/>
      <c r="U273" s="13"/>
      <c r="V273" s="13"/>
      <c r="W273" s="13"/>
      <c r="X273" s="13"/>
      <c r="Y273" s="13"/>
      <c r="Z273" s="13"/>
    </row>
    <row r="274" spans="1:26" ht="15.75">
      <c r="A274" s="11"/>
      <c r="B274" s="15"/>
      <c r="C274" s="11"/>
      <c r="D274" s="11"/>
      <c r="E274" s="15"/>
      <c r="F274" s="8"/>
      <c r="G274" s="8"/>
      <c r="H274" s="8"/>
      <c r="I274" s="8"/>
      <c r="J274" s="8"/>
      <c r="K274" s="8"/>
      <c r="L274" s="8"/>
      <c r="M274" s="15"/>
      <c r="N274" s="15"/>
      <c r="O274" s="13"/>
      <c r="P274" s="13"/>
      <c r="Q274" s="13"/>
      <c r="R274" s="13"/>
      <c r="S274" s="14"/>
      <c r="T274" s="13"/>
      <c r="U274" s="13"/>
      <c r="V274" s="13"/>
      <c r="W274" s="13"/>
      <c r="X274" s="13"/>
      <c r="Y274" s="13"/>
      <c r="Z274" s="13"/>
    </row>
    <row r="275" spans="1:26" ht="15.75">
      <c r="A275" s="11"/>
      <c r="B275" s="15"/>
      <c r="C275" s="11"/>
      <c r="D275" s="11"/>
      <c r="E275" s="15"/>
      <c r="F275" s="8"/>
      <c r="G275" s="8"/>
      <c r="H275" s="8"/>
      <c r="I275" s="8"/>
      <c r="J275" s="8"/>
      <c r="K275" s="8"/>
      <c r="L275" s="8"/>
      <c r="M275" s="15"/>
      <c r="N275" s="15"/>
      <c r="O275" s="13"/>
      <c r="P275" s="13"/>
      <c r="Q275" s="13"/>
      <c r="R275" s="13"/>
      <c r="S275" s="14"/>
      <c r="T275" s="13"/>
      <c r="U275" s="13"/>
      <c r="V275" s="13"/>
      <c r="W275" s="13"/>
      <c r="X275" s="13"/>
      <c r="Y275" s="13"/>
      <c r="Z275" s="13"/>
    </row>
    <row r="276" spans="1:26" ht="15.75">
      <c r="A276" s="11"/>
      <c r="B276" s="15"/>
      <c r="C276" s="11"/>
      <c r="D276" s="11"/>
      <c r="E276" s="15"/>
      <c r="F276" s="8"/>
      <c r="G276" s="8"/>
      <c r="H276" s="8"/>
      <c r="I276" s="8"/>
      <c r="J276" s="8"/>
      <c r="K276" s="8"/>
      <c r="L276" s="8"/>
      <c r="M276" s="15"/>
      <c r="N276" s="15"/>
      <c r="O276" s="13"/>
      <c r="P276" s="13"/>
      <c r="Q276" s="13"/>
      <c r="R276" s="13"/>
      <c r="S276" s="14"/>
      <c r="T276" s="13"/>
      <c r="U276" s="13"/>
      <c r="V276" s="13"/>
      <c r="W276" s="13"/>
      <c r="X276" s="13"/>
      <c r="Y276" s="13"/>
      <c r="Z276" s="13"/>
    </row>
    <row r="277" spans="1:26" ht="15.75">
      <c r="A277" s="11"/>
      <c r="B277" s="15"/>
      <c r="C277" s="11"/>
      <c r="D277" s="11"/>
      <c r="E277" s="15"/>
      <c r="F277" s="8"/>
      <c r="G277" s="8"/>
      <c r="H277" s="8"/>
      <c r="I277" s="8"/>
      <c r="J277" s="8"/>
      <c r="K277" s="8"/>
      <c r="L277" s="8"/>
      <c r="M277" s="15"/>
      <c r="N277" s="15"/>
      <c r="O277" s="13"/>
      <c r="P277" s="13"/>
      <c r="Q277" s="13"/>
      <c r="R277" s="13"/>
      <c r="S277" s="14"/>
      <c r="T277" s="13"/>
      <c r="U277" s="13"/>
      <c r="V277" s="13"/>
      <c r="W277" s="13"/>
      <c r="X277" s="13"/>
      <c r="Y277" s="13"/>
      <c r="Z277" s="13"/>
    </row>
    <row r="278" spans="1:26" ht="15.75">
      <c r="A278" s="11"/>
      <c r="B278" s="15"/>
      <c r="C278" s="11"/>
      <c r="D278" s="11"/>
      <c r="E278" s="15"/>
      <c r="F278" s="8"/>
      <c r="G278" s="8"/>
      <c r="H278" s="8"/>
      <c r="I278" s="8"/>
      <c r="J278" s="8"/>
      <c r="K278" s="8"/>
      <c r="L278" s="8"/>
      <c r="M278" s="15"/>
      <c r="N278" s="15"/>
      <c r="O278" s="13"/>
      <c r="P278" s="13"/>
      <c r="Q278" s="13"/>
      <c r="R278" s="13"/>
      <c r="S278" s="14"/>
      <c r="T278" s="13"/>
      <c r="U278" s="13"/>
      <c r="V278" s="13"/>
      <c r="W278" s="13"/>
      <c r="X278" s="13"/>
      <c r="Y278" s="13"/>
      <c r="Z278" s="13"/>
    </row>
    <row r="279" spans="1:26" ht="15.75">
      <c r="A279" s="11"/>
      <c r="B279" s="15"/>
      <c r="C279" s="11"/>
      <c r="D279" s="11"/>
      <c r="E279" s="15"/>
      <c r="F279" s="8"/>
      <c r="G279" s="8"/>
      <c r="H279" s="8"/>
      <c r="I279" s="8"/>
      <c r="J279" s="8"/>
      <c r="K279" s="8"/>
      <c r="L279" s="8"/>
      <c r="M279" s="15"/>
      <c r="N279" s="15"/>
      <c r="O279" s="13"/>
      <c r="P279" s="13"/>
      <c r="Q279" s="13"/>
      <c r="R279" s="13"/>
      <c r="S279" s="14"/>
      <c r="T279" s="13"/>
      <c r="U279" s="13"/>
      <c r="V279" s="13"/>
      <c r="W279" s="13"/>
      <c r="X279" s="13"/>
      <c r="Y279" s="13"/>
      <c r="Z279" s="13"/>
    </row>
    <row r="280" spans="1:26" ht="15.75">
      <c r="A280" s="11"/>
      <c r="B280" s="15"/>
      <c r="C280" s="11"/>
      <c r="D280" s="11"/>
      <c r="E280" s="15"/>
      <c r="F280" s="8"/>
      <c r="G280" s="8"/>
      <c r="H280" s="8"/>
      <c r="I280" s="8"/>
      <c r="J280" s="8"/>
      <c r="K280" s="8"/>
      <c r="L280" s="8"/>
      <c r="M280" s="15"/>
      <c r="N280" s="15"/>
      <c r="O280" s="13"/>
      <c r="P280" s="13"/>
      <c r="Q280" s="13"/>
      <c r="R280" s="13"/>
      <c r="S280" s="14"/>
      <c r="T280" s="13"/>
      <c r="U280" s="13"/>
      <c r="V280" s="13"/>
      <c r="W280" s="13"/>
      <c r="X280" s="13"/>
      <c r="Y280" s="13"/>
      <c r="Z280" s="13"/>
    </row>
    <row r="281" spans="1:26" ht="15.75">
      <c r="A281" s="11"/>
      <c r="B281" s="15"/>
      <c r="C281" s="11"/>
      <c r="D281" s="11"/>
      <c r="E281" s="15"/>
      <c r="F281" s="8"/>
      <c r="G281" s="8"/>
      <c r="H281" s="8"/>
      <c r="I281" s="8"/>
      <c r="J281" s="8"/>
      <c r="K281" s="8"/>
      <c r="L281" s="8"/>
      <c r="M281" s="15"/>
      <c r="N281" s="15"/>
      <c r="O281" s="13"/>
      <c r="P281" s="13"/>
      <c r="Q281" s="13"/>
      <c r="R281" s="13"/>
      <c r="S281" s="14"/>
      <c r="T281" s="13"/>
      <c r="U281" s="13"/>
      <c r="V281" s="13"/>
      <c r="W281" s="13"/>
      <c r="X281" s="13"/>
      <c r="Y281" s="13"/>
      <c r="Z281" s="13"/>
    </row>
    <row r="282" spans="1:26" ht="15.75">
      <c r="A282" s="11"/>
      <c r="B282" s="15"/>
      <c r="C282" s="11"/>
      <c r="D282" s="11"/>
      <c r="E282" s="15"/>
      <c r="F282" s="8"/>
      <c r="G282" s="8"/>
      <c r="H282" s="8"/>
      <c r="I282" s="8"/>
      <c r="J282" s="8"/>
      <c r="K282" s="8"/>
      <c r="L282" s="8"/>
      <c r="M282" s="15"/>
      <c r="N282" s="15"/>
      <c r="O282" s="13"/>
      <c r="P282" s="13"/>
      <c r="Q282" s="13"/>
      <c r="R282" s="13"/>
      <c r="S282" s="14"/>
      <c r="T282" s="13"/>
      <c r="U282" s="13"/>
      <c r="V282" s="13"/>
      <c r="W282" s="13"/>
      <c r="X282" s="13"/>
      <c r="Y282" s="13"/>
      <c r="Z282" s="13"/>
    </row>
    <row r="283" spans="1:26" ht="15.75">
      <c r="A283" s="11"/>
      <c r="B283" s="15"/>
      <c r="C283" s="11"/>
      <c r="D283" s="11"/>
      <c r="E283" s="15"/>
      <c r="F283" s="8"/>
      <c r="G283" s="8"/>
      <c r="H283" s="8"/>
      <c r="I283" s="8"/>
      <c r="J283" s="8"/>
      <c r="K283" s="8"/>
      <c r="L283" s="8"/>
      <c r="M283" s="15"/>
      <c r="N283" s="15"/>
      <c r="O283" s="13"/>
      <c r="P283" s="13"/>
      <c r="Q283" s="13"/>
      <c r="R283" s="13"/>
      <c r="S283" s="14"/>
      <c r="T283" s="13"/>
      <c r="U283" s="13"/>
      <c r="V283" s="13"/>
      <c r="W283" s="13"/>
      <c r="X283" s="13"/>
      <c r="Y283" s="13"/>
      <c r="Z283" s="13"/>
    </row>
    <row r="284" spans="1:26" ht="15.75">
      <c r="A284" s="11"/>
      <c r="B284" s="15"/>
      <c r="C284" s="11"/>
      <c r="D284" s="11"/>
      <c r="E284" s="15"/>
      <c r="F284" s="8"/>
      <c r="G284" s="8"/>
      <c r="H284" s="8"/>
      <c r="I284" s="8"/>
      <c r="J284" s="8"/>
      <c r="K284" s="8"/>
      <c r="L284" s="8"/>
      <c r="M284" s="15"/>
      <c r="N284" s="15"/>
      <c r="O284" s="13"/>
      <c r="P284" s="13"/>
      <c r="Q284" s="13"/>
      <c r="R284" s="13"/>
      <c r="S284" s="14"/>
      <c r="T284" s="13"/>
      <c r="U284" s="13"/>
      <c r="V284" s="13"/>
      <c r="W284" s="13"/>
      <c r="X284" s="13"/>
      <c r="Y284" s="13"/>
      <c r="Z284" s="13"/>
    </row>
    <row r="285" spans="1:26" ht="15.75">
      <c r="A285" s="11"/>
      <c r="B285" s="15"/>
      <c r="C285" s="11"/>
      <c r="D285" s="11"/>
      <c r="E285" s="15"/>
      <c r="F285" s="8"/>
      <c r="G285" s="8"/>
      <c r="H285" s="8"/>
      <c r="I285" s="8"/>
      <c r="J285" s="8"/>
      <c r="K285" s="8"/>
      <c r="L285" s="8"/>
      <c r="M285" s="15"/>
      <c r="N285" s="15"/>
      <c r="O285" s="13"/>
      <c r="P285" s="13"/>
      <c r="Q285" s="13"/>
      <c r="R285" s="13"/>
      <c r="S285" s="14"/>
      <c r="T285" s="13"/>
      <c r="U285" s="13"/>
      <c r="V285" s="13"/>
      <c r="W285" s="13"/>
      <c r="X285" s="13"/>
      <c r="Y285" s="13"/>
      <c r="Z285" s="13"/>
    </row>
    <row r="286" spans="1:26" ht="15.75">
      <c r="A286" s="11"/>
      <c r="B286" s="15"/>
      <c r="C286" s="11"/>
      <c r="D286" s="11"/>
      <c r="E286" s="15"/>
      <c r="F286" s="8"/>
      <c r="G286" s="8"/>
      <c r="H286" s="8"/>
      <c r="I286" s="8"/>
      <c r="J286" s="8"/>
      <c r="K286" s="8"/>
      <c r="L286" s="8"/>
      <c r="M286" s="15"/>
      <c r="N286" s="15"/>
      <c r="O286" s="13"/>
      <c r="P286" s="13"/>
      <c r="Q286" s="13"/>
      <c r="R286" s="13"/>
      <c r="S286" s="14"/>
      <c r="T286" s="13"/>
      <c r="U286" s="13"/>
      <c r="V286" s="13"/>
      <c r="W286" s="13"/>
      <c r="X286" s="13"/>
      <c r="Y286" s="13"/>
      <c r="Z286" s="13"/>
    </row>
    <row r="287" spans="1:26" ht="15.75">
      <c r="A287" s="11"/>
      <c r="B287" s="15"/>
      <c r="C287" s="11"/>
      <c r="D287" s="11"/>
      <c r="E287" s="15"/>
      <c r="F287" s="8"/>
      <c r="G287" s="8"/>
      <c r="H287" s="8"/>
      <c r="I287" s="8"/>
      <c r="J287" s="8"/>
      <c r="K287" s="8"/>
      <c r="L287" s="8"/>
      <c r="M287" s="15"/>
      <c r="N287" s="15"/>
      <c r="O287" s="13"/>
      <c r="P287" s="13"/>
      <c r="Q287" s="13"/>
      <c r="R287" s="13"/>
      <c r="S287" s="14"/>
      <c r="T287" s="13"/>
      <c r="U287" s="13"/>
      <c r="V287" s="13"/>
      <c r="W287" s="13"/>
      <c r="X287" s="13"/>
      <c r="Y287" s="13"/>
      <c r="Z287" s="13"/>
    </row>
    <row r="288" spans="1:26" ht="15.75">
      <c r="A288" s="11"/>
      <c r="B288" s="15"/>
      <c r="C288" s="11"/>
      <c r="D288" s="11"/>
      <c r="E288" s="15"/>
      <c r="F288" s="8"/>
      <c r="G288" s="8"/>
      <c r="H288" s="8"/>
      <c r="I288" s="8"/>
      <c r="J288" s="8"/>
      <c r="K288" s="8"/>
      <c r="L288" s="8"/>
      <c r="M288" s="15"/>
      <c r="N288" s="15"/>
      <c r="O288" s="13"/>
      <c r="P288" s="13"/>
      <c r="Q288" s="13"/>
      <c r="R288" s="13"/>
      <c r="S288" s="14"/>
      <c r="T288" s="13"/>
      <c r="U288" s="13"/>
      <c r="V288" s="13"/>
      <c r="W288" s="13"/>
      <c r="X288" s="13"/>
      <c r="Y288" s="13"/>
      <c r="Z288" s="13"/>
    </row>
    <row r="289" spans="1:26" ht="15.75">
      <c r="A289" s="11"/>
      <c r="B289" s="15"/>
      <c r="C289" s="11"/>
      <c r="D289" s="11"/>
      <c r="E289" s="15"/>
      <c r="F289" s="8"/>
      <c r="G289" s="8"/>
      <c r="H289" s="8"/>
      <c r="I289" s="8"/>
      <c r="J289" s="8"/>
      <c r="K289" s="8"/>
      <c r="L289" s="8"/>
      <c r="M289" s="15"/>
      <c r="N289" s="15"/>
      <c r="O289" s="13"/>
      <c r="P289" s="13"/>
      <c r="Q289" s="13"/>
      <c r="R289" s="13"/>
      <c r="S289" s="14"/>
      <c r="T289" s="13"/>
      <c r="U289" s="13"/>
      <c r="V289" s="13"/>
      <c r="W289" s="13"/>
      <c r="X289" s="13"/>
      <c r="Y289" s="13"/>
      <c r="Z289" s="13"/>
    </row>
    <row r="290" spans="1:26" ht="15.75">
      <c r="A290" s="11"/>
      <c r="B290" s="15"/>
      <c r="C290" s="11"/>
      <c r="D290" s="11"/>
      <c r="E290" s="15"/>
      <c r="F290" s="8"/>
      <c r="G290" s="8"/>
      <c r="H290" s="8"/>
      <c r="I290" s="8"/>
      <c r="J290" s="8"/>
      <c r="K290" s="8"/>
      <c r="L290" s="8"/>
      <c r="M290" s="15"/>
      <c r="N290" s="15"/>
      <c r="O290" s="13"/>
      <c r="P290" s="13"/>
      <c r="Q290" s="13"/>
      <c r="R290" s="13"/>
      <c r="S290" s="14"/>
      <c r="T290" s="13"/>
      <c r="U290" s="13"/>
      <c r="V290" s="13"/>
      <c r="W290" s="13"/>
      <c r="X290" s="13"/>
      <c r="Y290" s="13"/>
      <c r="Z290" s="13"/>
    </row>
    <row r="291" spans="1:26" ht="15.75">
      <c r="A291" s="11"/>
      <c r="B291" s="15"/>
      <c r="C291" s="11"/>
      <c r="D291" s="11"/>
      <c r="E291" s="15"/>
      <c r="F291" s="8"/>
      <c r="G291" s="8"/>
      <c r="H291" s="8"/>
      <c r="I291" s="8"/>
      <c r="J291" s="8"/>
      <c r="K291" s="8"/>
      <c r="L291" s="8"/>
      <c r="M291" s="15"/>
      <c r="N291" s="15"/>
      <c r="O291" s="13"/>
      <c r="P291" s="13"/>
      <c r="Q291" s="13"/>
      <c r="R291" s="13"/>
      <c r="S291" s="14"/>
      <c r="T291" s="13"/>
      <c r="U291" s="13"/>
      <c r="V291" s="13"/>
      <c r="W291" s="13"/>
      <c r="X291" s="13"/>
      <c r="Y291" s="13"/>
      <c r="Z291" s="13"/>
    </row>
    <row r="292" spans="1:26" ht="15.75">
      <c r="A292" s="11"/>
      <c r="B292" s="15"/>
      <c r="C292" s="11"/>
      <c r="D292" s="11"/>
      <c r="E292" s="15"/>
      <c r="F292" s="8"/>
      <c r="G292" s="8"/>
      <c r="H292" s="8"/>
      <c r="I292" s="8"/>
      <c r="J292" s="8"/>
      <c r="K292" s="8"/>
      <c r="L292" s="8"/>
      <c r="M292" s="15"/>
      <c r="N292" s="15"/>
      <c r="O292" s="13"/>
      <c r="P292" s="13"/>
      <c r="Q292" s="13"/>
      <c r="R292" s="13"/>
      <c r="S292" s="14"/>
      <c r="T292" s="13"/>
      <c r="U292" s="13"/>
      <c r="V292" s="13"/>
      <c r="W292" s="13"/>
      <c r="X292" s="13"/>
      <c r="Y292" s="13"/>
      <c r="Z292" s="13"/>
    </row>
    <row r="293" spans="1:26" ht="15.75">
      <c r="A293" s="11"/>
      <c r="B293" s="15"/>
      <c r="C293" s="11"/>
      <c r="D293" s="11"/>
      <c r="E293" s="15"/>
      <c r="F293" s="8"/>
      <c r="G293" s="8"/>
      <c r="H293" s="8"/>
      <c r="I293" s="8"/>
      <c r="J293" s="8"/>
      <c r="K293" s="8"/>
      <c r="L293" s="8"/>
      <c r="M293" s="15"/>
      <c r="N293" s="15"/>
      <c r="O293" s="13"/>
      <c r="P293" s="13"/>
      <c r="Q293" s="13"/>
      <c r="R293" s="13"/>
      <c r="S293" s="14"/>
      <c r="T293" s="13"/>
      <c r="U293" s="13"/>
      <c r="V293" s="13"/>
      <c r="W293" s="13"/>
      <c r="X293" s="13"/>
      <c r="Y293" s="13"/>
      <c r="Z293" s="13"/>
    </row>
    <row r="294" spans="1:26" ht="15.75">
      <c r="A294" s="11"/>
      <c r="B294" s="15"/>
      <c r="C294" s="11"/>
      <c r="D294" s="11"/>
      <c r="E294" s="15"/>
      <c r="F294" s="8"/>
      <c r="G294" s="8"/>
      <c r="H294" s="8"/>
      <c r="I294" s="8"/>
      <c r="J294" s="8"/>
      <c r="K294" s="8"/>
      <c r="L294" s="8"/>
      <c r="M294" s="15"/>
      <c r="N294" s="15"/>
      <c r="O294" s="13"/>
      <c r="P294" s="13"/>
      <c r="Q294" s="13"/>
      <c r="R294" s="13"/>
      <c r="S294" s="14"/>
      <c r="T294" s="13"/>
      <c r="U294" s="13"/>
      <c r="V294" s="13"/>
      <c r="W294" s="13"/>
      <c r="X294" s="13"/>
      <c r="Y294" s="13"/>
      <c r="Z294" s="13"/>
    </row>
    <row r="295" spans="1:26" ht="15.75">
      <c r="A295" s="11"/>
      <c r="B295" s="15"/>
      <c r="C295" s="11"/>
      <c r="D295" s="11"/>
      <c r="E295" s="15"/>
      <c r="F295" s="8"/>
      <c r="G295" s="8"/>
      <c r="H295" s="8"/>
      <c r="I295" s="8"/>
      <c r="J295" s="8"/>
      <c r="K295" s="8"/>
      <c r="L295" s="8"/>
      <c r="M295" s="15"/>
      <c r="N295" s="15"/>
      <c r="O295" s="13"/>
      <c r="P295" s="13"/>
      <c r="Q295" s="13"/>
      <c r="R295" s="13"/>
      <c r="S295" s="14"/>
      <c r="T295" s="13"/>
      <c r="U295" s="13"/>
      <c r="V295" s="13"/>
      <c r="W295" s="13"/>
      <c r="X295" s="13"/>
      <c r="Y295" s="13"/>
      <c r="Z295" s="13"/>
    </row>
    <row r="296" spans="1:26" ht="15.75">
      <c r="A296" s="11"/>
      <c r="B296" s="15"/>
      <c r="C296" s="11"/>
      <c r="D296" s="11"/>
      <c r="E296" s="15"/>
      <c r="F296" s="8"/>
      <c r="G296" s="8"/>
      <c r="H296" s="8"/>
      <c r="I296" s="8"/>
      <c r="J296" s="8"/>
      <c r="K296" s="8"/>
      <c r="L296" s="8"/>
      <c r="M296" s="15"/>
      <c r="N296" s="15"/>
      <c r="O296" s="13"/>
      <c r="P296" s="13"/>
      <c r="Q296" s="13"/>
      <c r="R296" s="13"/>
      <c r="S296" s="14"/>
      <c r="T296" s="13"/>
      <c r="U296" s="13"/>
      <c r="V296" s="13"/>
      <c r="W296" s="13"/>
      <c r="X296" s="13"/>
      <c r="Y296" s="13"/>
      <c r="Z296" s="13"/>
    </row>
    <row r="297" spans="1:26" ht="15.75">
      <c r="A297" s="11"/>
      <c r="B297" s="15"/>
      <c r="C297" s="11"/>
      <c r="D297" s="11"/>
      <c r="E297" s="15"/>
      <c r="F297" s="8"/>
      <c r="G297" s="8"/>
      <c r="H297" s="8"/>
      <c r="I297" s="8"/>
      <c r="J297" s="8"/>
      <c r="K297" s="8"/>
      <c r="L297" s="8"/>
      <c r="M297" s="15"/>
      <c r="N297" s="15"/>
      <c r="O297" s="13"/>
      <c r="P297" s="13"/>
      <c r="Q297" s="13"/>
      <c r="R297" s="13"/>
      <c r="S297" s="14"/>
      <c r="T297" s="13"/>
      <c r="U297" s="13"/>
      <c r="V297" s="13"/>
      <c r="W297" s="13"/>
      <c r="X297" s="13"/>
      <c r="Y297" s="13"/>
      <c r="Z297" s="13"/>
    </row>
    <row r="298" spans="1:26" ht="15.75">
      <c r="A298" s="11"/>
      <c r="B298" s="15"/>
      <c r="C298" s="11"/>
      <c r="D298" s="11"/>
      <c r="E298" s="15"/>
      <c r="F298" s="8"/>
      <c r="G298" s="8"/>
      <c r="H298" s="8"/>
      <c r="I298" s="8"/>
      <c r="J298" s="8"/>
      <c r="K298" s="8"/>
      <c r="L298" s="8"/>
      <c r="M298" s="15"/>
      <c r="N298" s="15"/>
      <c r="O298" s="13"/>
      <c r="P298" s="13"/>
      <c r="Q298" s="13"/>
      <c r="R298" s="13"/>
      <c r="S298" s="14"/>
      <c r="T298" s="13"/>
      <c r="U298" s="13"/>
      <c r="V298" s="13"/>
      <c r="W298" s="13"/>
      <c r="X298" s="13"/>
      <c r="Y298" s="13"/>
      <c r="Z298" s="13"/>
    </row>
    <row r="299" spans="1:26" ht="15.75">
      <c r="A299" s="11"/>
      <c r="B299" s="15"/>
      <c r="C299" s="11"/>
      <c r="D299" s="11"/>
      <c r="E299" s="15"/>
      <c r="F299" s="8"/>
      <c r="G299" s="8"/>
      <c r="H299" s="8"/>
      <c r="I299" s="8"/>
      <c r="J299" s="8"/>
      <c r="K299" s="8"/>
      <c r="L299" s="8"/>
      <c r="M299" s="15"/>
      <c r="N299" s="15"/>
      <c r="O299" s="13"/>
      <c r="P299" s="13"/>
      <c r="Q299" s="13"/>
      <c r="R299" s="13"/>
      <c r="S299" s="14"/>
      <c r="T299" s="13"/>
      <c r="U299" s="13"/>
      <c r="V299" s="13"/>
      <c r="W299" s="13"/>
      <c r="X299" s="13"/>
      <c r="Y299" s="13"/>
      <c r="Z299" s="13"/>
    </row>
    <row r="300" spans="1:26" ht="15.75">
      <c r="A300" s="11"/>
      <c r="B300" s="15"/>
      <c r="C300" s="11"/>
      <c r="D300" s="11"/>
      <c r="E300" s="15"/>
      <c r="F300" s="8"/>
      <c r="G300" s="8"/>
      <c r="H300" s="8"/>
      <c r="I300" s="8"/>
      <c r="J300" s="8"/>
      <c r="K300" s="8"/>
      <c r="L300" s="8"/>
      <c r="M300" s="15"/>
      <c r="N300" s="15"/>
      <c r="O300" s="13"/>
      <c r="P300" s="13"/>
      <c r="Q300" s="13"/>
      <c r="R300" s="13"/>
      <c r="S300" s="14"/>
      <c r="T300" s="13"/>
      <c r="U300" s="13"/>
      <c r="V300" s="13"/>
      <c r="W300" s="13"/>
      <c r="X300" s="13"/>
      <c r="Y300" s="13"/>
      <c r="Z300" s="13"/>
    </row>
    <row r="301" spans="1:26" ht="15.75">
      <c r="A301" s="11"/>
      <c r="B301" s="15"/>
      <c r="C301" s="11"/>
      <c r="D301" s="11"/>
      <c r="E301" s="15"/>
      <c r="F301" s="8"/>
      <c r="G301" s="8"/>
      <c r="H301" s="8"/>
      <c r="I301" s="8"/>
      <c r="J301" s="8"/>
      <c r="K301" s="8"/>
      <c r="L301" s="8"/>
      <c r="M301" s="15"/>
      <c r="N301" s="15"/>
      <c r="O301" s="13"/>
      <c r="P301" s="13"/>
      <c r="Q301" s="13"/>
      <c r="R301" s="13"/>
      <c r="S301" s="14"/>
      <c r="T301" s="13"/>
      <c r="U301" s="13"/>
      <c r="V301" s="13"/>
      <c r="W301" s="13"/>
      <c r="X301" s="13"/>
      <c r="Y301" s="13"/>
      <c r="Z301" s="13"/>
    </row>
    <row r="302" spans="1:26" ht="15.75">
      <c r="A302" s="11"/>
      <c r="B302" s="15"/>
      <c r="C302" s="11"/>
      <c r="D302" s="11"/>
      <c r="E302" s="15"/>
      <c r="F302" s="8"/>
      <c r="G302" s="8"/>
      <c r="H302" s="8"/>
      <c r="I302" s="8"/>
      <c r="J302" s="8"/>
      <c r="K302" s="8"/>
      <c r="L302" s="8"/>
      <c r="M302" s="15"/>
      <c r="N302" s="15"/>
      <c r="O302" s="13"/>
      <c r="P302" s="13"/>
      <c r="Q302" s="13"/>
      <c r="R302" s="13"/>
      <c r="S302" s="14"/>
      <c r="T302" s="13"/>
      <c r="U302" s="13"/>
      <c r="V302" s="13"/>
      <c r="W302" s="13"/>
      <c r="X302" s="13"/>
      <c r="Y302" s="13"/>
      <c r="Z302" s="13"/>
    </row>
    <row r="303" spans="1:26" ht="15.75">
      <c r="A303" s="11"/>
      <c r="B303" s="15"/>
      <c r="C303" s="11"/>
      <c r="D303" s="11"/>
      <c r="E303" s="15"/>
      <c r="F303" s="8"/>
      <c r="G303" s="8"/>
      <c r="H303" s="8"/>
      <c r="I303" s="8"/>
      <c r="J303" s="8"/>
      <c r="K303" s="8"/>
      <c r="L303" s="8"/>
      <c r="M303" s="15"/>
      <c r="N303" s="15"/>
      <c r="O303" s="13"/>
      <c r="P303" s="13"/>
      <c r="Q303" s="13"/>
      <c r="R303" s="13"/>
      <c r="S303" s="14"/>
      <c r="T303" s="13"/>
      <c r="U303" s="13"/>
      <c r="V303" s="13"/>
      <c r="W303" s="13"/>
      <c r="X303" s="13"/>
      <c r="Y303" s="13"/>
      <c r="Z303" s="13"/>
    </row>
    <row r="304" spans="1:26" ht="15.75">
      <c r="A304" s="11"/>
      <c r="B304" s="15"/>
      <c r="C304" s="11"/>
      <c r="D304" s="11"/>
      <c r="E304" s="15"/>
      <c r="F304" s="8"/>
      <c r="G304" s="8"/>
      <c r="H304" s="8"/>
      <c r="I304" s="8"/>
      <c r="J304" s="8"/>
      <c r="K304" s="8"/>
      <c r="L304" s="8"/>
      <c r="M304" s="15"/>
      <c r="N304" s="15"/>
      <c r="O304" s="13"/>
      <c r="P304" s="13"/>
      <c r="Q304" s="13"/>
      <c r="R304" s="13"/>
      <c r="S304" s="14"/>
      <c r="T304" s="13"/>
      <c r="U304" s="13"/>
      <c r="V304" s="13"/>
      <c r="W304" s="13"/>
      <c r="X304" s="13"/>
      <c r="Y304" s="13"/>
      <c r="Z304" s="13"/>
    </row>
    <row r="305" spans="1:26" ht="15.75">
      <c r="A305" s="11"/>
      <c r="B305" s="15"/>
      <c r="C305" s="11"/>
      <c r="D305" s="11"/>
      <c r="E305" s="15"/>
      <c r="F305" s="8"/>
      <c r="G305" s="8"/>
      <c r="H305" s="8"/>
      <c r="I305" s="8"/>
      <c r="J305" s="8"/>
      <c r="K305" s="8"/>
      <c r="L305" s="8"/>
      <c r="M305" s="15"/>
      <c r="N305" s="15"/>
      <c r="O305" s="13"/>
      <c r="P305" s="13"/>
      <c r="Q305" s="13"/>
      <c r="R305" s="13"/>
      <c r="S305" s="14"/>
      <c r="T305" s="13"/>
      <c r="U305" s="13"/>
      <c r="V305" s="13"/>
      <c r="W305" s="13"/>
      <c r="X305" s="13"/>
      <c r="Y305" s="13"/>
      <c r="Z305" s="13"/>
    </row>
    <row r="306" spans="1:26" ht="15.75">
      <c r="A306" s="11"/>
      <c r="B306" s="15"/>
      <c r="C306" s="11"/>
      <c r="D306" s="11"/>
      <c r="E306" s="15"/>
      <c r="F306" s="8"/>
      <c r="G306" s="8"/>
      <c r="H306" s="8"/>
      <c r="I306" s="8"/>
      <c r="J306" s="8"/>
      <c r="K306" s="8"/>
      <c r="L306" s="8"/>
      <c r="M306" s="15"/>
      <c r="N306" s="15"/>
      <c r="O306" s="13"/>
      <c r="P306" s="13"/>
      <c r="Q306" s="13"/>
      <c r="R306" s="13"/>
      <c r="S306" s="14"/>
      <c r="T306" s="13"/>
      <c r="U306" s="13"/>
      <c r="V306" s="13"/>
      <c r="W306" s="13"/>
      <c r="X306" s="13"/>
      <c r="Y306" s="13"/>
      <c r="Z306" s="13"/>
    </row>
    <row r="307" spans="1:26" ht="15.75">
      <c r="A307" s="11"/>
      <c r="B307" s="15"/>
      <c r="C307" s="11"/>
      <c r="D307" s="11"/>
      <c r="E307" s="15"/>
      <c r="F307" s="8"/>
      <c r="G307" s="8"/>
      <c r="H307" s="8"/>
      <c r="I307" s="8"/>
      <c r="J307" s="8"/>
      <c r="K307" s="8"/>
      <c r="L307" s="8"/>
      <c r="M307" s="15"/>
      <c r="N307" s="15"/>
      <c r="O307" s="13"/>
      <c r="P307" s="13"/>
      <c r="Q307" s="13"/>
      <c r="R307" s="13"/>
      <c r="S307" s="14"/>
      <c r="T307" s="13"/>
      <c r="U307" s="13"/>
      <c r="V307" s="13"/>
      <c r="W307" s="13"/>
      <c r="X307" s="13"/>
      <c r="Y307" s="13"/>
      <c r="Z307" s="13"/>
    </row>
    <row r="308" spans="1:26" ht="15.75">
      <c r="A308" s="11"/>
      <c r="B308" s="15"/>
      <c r="C308" s="11"/>
      <c r="D308" s="11"/>
      <c r="E308" s="15"/>
      <c r="F308" s="8"/>
      <c r="G308" s="8"/>
      <c r="H308" s="8"/>
      <c r="I308" s="8"/>
      <c r="J308" s="8"/>
      <c r="K308" s="8"/>
      <c r="L308" s="8"/>
      <c r="M308" s="15"/>
      <c r="N308" s="15"/>
      <c r="O308" s="13"/>
      <c r="P308" s="13"/>
      <c r="Q308" s="13"/>
      <c r="R308" s="13"/>
      <c r="S308" s="14"/>
      <c r="T308" s="13"/>
      <c r="U308" s="13"/>
      <c r="V308" s="13"/>
      <c r="W308" s="13"/>
      <c r="X308" s="13"/>
      <c r="Y308" s="13"/>
      <c r="Z308" s="13"/>
    </row>
    <row r="309" spans="1:26" ht="15.75">
      <c r="A309" s="11"/>
      <c r="B309" s="15"/>
      <c r="C309" s="11"/>
      <c r="D309" s="11"/>
      <c r="E309" s="15"/>
      <c r="F309" s="8"/>
      <c r="G309" s="8"/>
      <c r="H309" s="8"/>
      <c r="I309" s="8"/>
      <c r="J309" s="8"/>
      <c r="K309" s="8"/>
      <c r="L309" s="8"/>
      <c r="M309" s="15"/>
      <c r="N309" s="15"/>
      <c r="O309" s="13"/>
      <c r="P309" s="13"/>
      <c r="Q309" s="13"/>
      <c r="R309" s="13"/>
      <c r="S309" s="14"/>
      <c r="T309" s="13"/>
      <c r="U309" s="13"/>
      <c r="V309" s="13"/>
      <c r="W309" s="13"/>
      <c r="X309" s="13"/>
      <c r="Y309" s="13"/>
      <c r="Z309" s="13"/>
    </row>
    <row r="310" spans="1:26" ht="15.75">
      <c r="A310" s="11"/>
      <c r="B310" s="15"/>
      <c r="C310" s="11"/>
      <c r="D310" s="11"/>
      <c r="E310" s="15"/>
      <c r="F310" s="8"/>
      <c r="G310" s="8"/>
      <c r="H310" s="8"/>
      <c r="I310" s="8"/>
      <c r="J310" s="8"/>
      <c r="K310" s="8"/>
      <c r="L310" s="8"/>
      <c r="M310" s="15"/>
      <c r="N310" s="15"/>
      <c r="O310" s="13"/>
      <c r="P310" s="13"/>
      <c r="Q310" s="13"/>
      <c r="R310" s="13"/>
      <c r="S310" s="14"/>
      <c r="T310" s="13"/>
      <c r="U310" s="13"/>
      <c r="V310" s="13"/>
      <c r="W310" s="13"/>
      <c r="X310" s="13"/>
      <c r="Y310" s="13"/>
      <c r="Z310" s="13"/>
    </row>
    <row r="311" spans="1:26" ht="15.75">
      <c r="A311" s="11"/>
      <c r="B311" s="15"/>
      <c r="C311" s="11"/>
      <c r="D311" s="11"/>
      <c r="E311" s="15"/>
      <c r="F311" s="8"/>
      <c r="G311" s="8"/>
      <c r="H311" s="8"/>
      <c r="I311" s="8"/>
      <c r="J311" s="8"/>
      <c r="K311" s="8"/>
      <c r="L311" s="8"/>
      <c r="M311" s="15"/>
      <c r="N311" s="15"/>
      <c r="O311" s="13"/>
      <c r="P311" s="13"/>
      <c r="Q311" s="13"/>
      <c r="R311" s="13"/>
      <c r="S311" s="14"/>
      <c r="T311" s="13"/>
      <c r="U311" s="13"/>
      <c r="V311" s="13"/>
      <c r="W311" s="13"/>
      <c r="X311" s="13"/>
      <c r="Y311" s="13"/>
      <c r="Z311" s="13"/>
    </row>
    <row r="312" spans="1:26" ht="15.75">
      <c r="A312" s="11"/>
      <c r="B312" s="15"/>
      <c r="C312" s="11"/>
      <c r="D312" s="11"/>
      <c r="E312" s="15"/>
      <c r="F312" s="8"/>
      <c r="G312" s="8"/>
      <c r="H312" s="8"/>
      <c r="I312" s="8"/>
      <c r="J312" s="8"/>
      <c r="K312" s="8"/>
      <c r="L312" s="8"/>
      <c r="M312" s="15"/>
      <c r="N312" s="15"/>
      <c r="O312" s="13"/>
      <c r="P312" s="13"/>
      <c r="Q312" s="13"/>
      <c r="R312" s="13"/>
      <c r="S312" s="14"/>
      <c r="T312" s="13"/>
      <c r="U312" s="13"/>
      <c r="V312" s="13"/>
      <c r="W312" s="13"/>
      <c r="X312" s="13"/>
      <c r="Y312" s="13"/>
      <c r="Z312" s="13"/>
    </row>
    <row r="313" spans="1:26" ht="15.75">
      <c r="A313" s="11"/>
      <c r="B313" s="15"/>
      <c r="C313" s="11"/>
      <c r="D313" s="11"/>
      <c r="E313" s="15"/>
      <c r="F313" s="8"/>
      <c r="G313" s="8"/>
      <c r="H313" s="8"/>
      <c r="I313" s="8"/>
      <c r="J313" s="8"/>
      <c r="K313" s="8"/>
      <c r="L313" s="8"/>
      <c r="M313" s="15"/>
      <c r="N313" s="15"/>
      <c r="O313" s="13"/>
      <c r="P313" s="13"/>
      <c r="Q313" s="13"/>
      <c r="R313" s="13"/>
      <c r="S313" s="14"/>
      <c r="T313" s="13"/>
      <c r="U313" s="13"/>
      <c r="V313" s="13"/>
      <c r="W313" s="13"/>
      <c r="X313" s="13"/>
      <c r="Y313" s="13"/>
      <c r="Z313" s="13"/>
    </row>
    <row r="314" spans="1:26" ht="15.75">
      <c r="A314" s="11"/>
      <c r="B314" s="15"/>
      <c r="C314" s="11"/>
      <c r="D314" s="11"/>
      <c r="E314" s="15"/>
      <c r="F314" s="8"/>
      <c r="G314" s="8"/>
      <c r="H314" s="8"/>
      <c r="I314" s="8"/>
      <c r="J314" s="8"/>
      <c r="K314" s="8"/>
      <c r="L314" s="8"/>
      <c r="M314" s="15"/>
      <c r="N314" s="15"/>
      <c r="O314" s="13"/>
      <c r="P314" s="13"/>
      <c r="Q314" s="13"/>
      <c r="R314" s="13"/>
      <c r="S314" s="14"/>
      <c r="T314" s="13"/>
      <c r="U314" s="13"/>
      <c r="V314" s="13"/>
      <c r="W314" s="13"/>
      <c r="X314" s="13"/>
      <c r="Y314" s="13"/>
      <c r="Z314" s="13"/>
    </row>
    <row r="315" spans="1:26" ht="15.75">
      <c r="A315" s="11"/>
      <c r="B315" s="15"/>
      <c r="C315" s="11"/>
      <c r="D315" s="11"/>
      <c r="E315" s="15"/>
      <c r="F315" s="8"/>
      <c r="G315" s="8"/>
      <c r="H315" s="8"/>
      <c r="I315" s="8"/>
      <c r="J315" s="8"/>
      <c r="K315" s="8"/>
      <c r="L315" s="8"/>
      <c r="M315" s="15"/>
      <c r="N315" s="15"/>
      <c r="O315" s="13"/>
      <c r="P315" s="13"/>
      <c r="Q315" s="13"/>
      <c r="R315" s="13"/>
      <c r="S315" s="14"/>
      <c r="T315" s="13"/>
      <c r="U315" s="13"/>
      <c r="V315" s="13"/>
      <c r="W315" s="13"/>
      <c r="X315" s="13"/>
      <c r="Y315" s="13"/>
      <c r="Z315" s="13"/>
    </row>
    <row r="316" spans="1:26" ht="15.75">
      <c r="A316" s="11"/>
      <c r="B316" s="15"/>
      <c r="C316" s="11"/>
      <c r="D316" s="11"/>
      <c r="E316" s="15"/>
      <c r="F316" s="8"/>
      <c r="G316" s="8"/>
      <c r="H316" s="8"/>
      <c r="I316" s="8"/>
      <c r="J316" s="8"/>
      <c r="K316" s="8"/>
      <c r="L316" s="8"/>
      <c r="M316" s="15"/>
      <c r="N316" s="15"/>
      <c r="O316" s="13"/>
      <c r="P316" s="13"/>
      <c r="Q316" s="13"/>
      <c r="R316" s="13"/>
      <c r="S316" s="14"/>
      <c r="T316" s="13"/>
      <c r="U316" s="13"/>
      <c r="V316" s="13"/>
      <c r="W316" s="13"/>
      <c r="X316" s="13"/>
      <c r="Y316" s="13"/>
      <c r="Z316" s="13"/>
    </row>
    <row r="317" spans="1:26" ht="15.75">
      <c r="A317" s="11"/>
      <c r="B317" s="15"/>
      <c r="C317" s="11"/>
      <c r="D317" s="11"/>
      <c r="E317" s="15"/>
      <c r="F317" s="8"/>
      <c r="G317" s="8"/>
      <c r="H317" s="8"/>
      <c r="I317" s="8"/>
      <c r="J317" s="8"/>
      <c r="K317" s="8"/>
      <c r="L317" s="8"/>
      <c r="M317" s="15"/>
      <c r="N317" s="15"/>
      <c r="O317" s="13"/>
      <c r="P317" s="13"/>
      <c r="Q317" s="13"/>
      <c r="R317" s="13"/>
      <c r="S317" s="14"/>
      <c r="T317" s="13"/>
      <c r="U317" s="13"/>
      <c r="V317" s="13"/>
      <c r="W317" s="13"/>
      <c r="X317" s="13"/>
      <c r="Y317" s="13"/>
      <c r="Z317" s="13"/>
    </row>
    <row r="318" spans="1:26" ht="15.75">
      <c r="A318" s="11"/>
      <c r="B318" s="15"/>
      <c r="C318" s="11"/>
      <c r="D318" s="11"/>
      <c r="E318" s="15"/>
      <c r="F318" s="8"/>
      <c r="G318" s="8"/>
      <c r="H318" s="8"/>
      <c r="I318" s="8"/>
      <c r="J318" s="8"/>
      <c r="K318" s="8"/>
      <c r="L318" s="8"/>
      <c r="M318" s="15"/>
      <c r="N318" s="15"/>
      <c r="O318" s="13"/>
      <c r="P318" s="13"/>
      <c r="Q318" s="13"/>
      <c r="R318" s="13"/>
      <c r="S318" s="14"/>
      <c r="T318" s="13"/>
      <c r="U318" s="13"/>
      <c r="V318" s="13"/>
      <c r="W318" s="13"/>
      <c r="X318" s="13"/>
      <c r="Y318" s="13"/>
      <c r="Z318" s="13"/>
    </row>
    <row r="319" spans="1:26" ht="15.75">
      <c r="A319" s="11"/>
      <c r="B319" s="15"/>
      <c r="C319" s="11"/>
      <c r="D319" s="11"/>
      <c r="E319" s="15"/>
      <c r="F319" s="8"/>
      <c r="G319" s="8"/>
      <c r="H319" s="8"/>
      <c r="I319" s="8"/>
      <c r="J319" s="8"/>
      <c r="K319" s="8"/>
      <c r="L319" s="8"/>
      <c r="M319" s="15"/>
      <c r="N319" s="15"/>
      <c r="O319" s="13"/>
      <c r="P319" s="13"/>
      <c r="Q319" s="13"/>
      <c r="R319" s="13"/>
      <c r="S319" s="14"/>
      <c r="T319" s="13"/>
      <c r="U319" s="13"/>
      <c r="V319" s="13"/>
      <c r="W319" s="13"/>
      <c r="X319" s="13"/>
      <c r="Y319" s="13"/>
      <c r="Z319" s="13"/>
    </row>
    <row r="320" spans="1:26" ht="15.75">
      <c r="A320" s="11"/>
      <c r="B320" s="15"/>
      <c r="C320" s="11"/>
      <c r="D320" s="11"/>
      <c r="E320" s="15"/>
      <c r="F320" s="8"/>
      <c r="G320" s="8"/>
      <c r="H320" s="8"/>
      <c r="I320" s="8"/>
      <c r="J320" s="8"/>
      <c r="K320" s="8"/>
      <c r="L320" s="8"/>
      <c r="M320" s="15"/>
      <c r="N320" s="15"/>
      <c r="O320" s="13"/>
      <c r="P320" s="13"/>
      <c r="Q320" s="13"/>
      <c r="R320" s="13"/>
      <c r="S320" s="14"/>
      <c r="T320" s="13"/>
      <c r="U320" s="13"/>
      <c r="V320" s="13"/>
      <c r="W320" s="13"/>
      <c r="X320" s="13"/>
      <c r="Y320" s="13"/>
      <c r="Z320" s="13"/>
    </row>
    <row r="321" spans="1:26" ht="15.75">
      <c r="A321" s="11"/>
      <c r="B321" s="15"/>
      <c r="C321" s="11"/>
      <c r="D321" s="11"/>
      <c r="E321" s="15"/>
      <c r="F321" s="8"/>
      <c r="G321" s="8"/>
      <c r="H321" s="8"/>
      <c r="I321" s="8"/>
      <c r="J321" s="8"/>
      <c r="K321" s="8"/>
      <c r="L321" s="8"/>
      <c r="M321" s="15"/>
      <c r="N321" s="15"/>
      <c r="O321" s="13"/>
      <c r="P321" s="13"/>
      <c r="Q321" s="13"/>
      <c r="R321" s="13"/>
      <c r="S321" s="14"/>
      <c r="T321" s="13"/>
      <c r="U321" s="13"/>
      <c r="V321" s="13"/>
      <c r="W321" s="13"/>
      <c r="X321" s="13"/>
      <c r="Y321" s="13"/>
      <c r="Z321" s="13"/>
    </row>
    <row r="322" spans="1:26" ht="15.75">
      <c r="A322" s="11"/>
      <c r="B322" s="15"/>
      <c r="C322" s="11"/>
      <c r="D322" s="11"/>
      <c r="E322" s="15"/>
      <c r="F322" s="8"/>
      <c r="G322" s="8"/>
      <c r="H322" s="8"/>
      <c r="I322" s="8"/>
      <c r="J322" s="8"/>
      <c r="K322" s="8"/>
      <c r="L322" s="8"/>
      <c r="M322" s="15"/>
      <c r="N322" s="15"/>
      <c r="O322" s="13"/>
      <c r="P322" s="13"/>
      <c r="Q322" s="13"/>
      <c r="R322" s="13"/>
      <c r="S322" s="14"/>
      <c r="T322" s="13"/>
      <c r="U322" s="13"/>
      <c r="V322" s="13"/>
      <c r="W322" s="13"/>
      <c r="X322" s="13"/>
      <c r="Y322" s="13"/>
      <c r="Z322" s="13"/>
    </row>
    <row r="323" spans="1:26" ht="15.75">
      <c r="A323" s="11"/>
      <c r="B323" s="15"/>
      <c r="C323" s="11"/>
      <c r="D323" s="11"/>
      <c r="E323" s="15"/>
      <c r="F323" s="8"/>
      <c r="G323" s="8"/>
      <c r="H323" s="8"/>
      <c r="I323" s="8"/>
      <c r="J323" s="8"/>
      <c r="K323" s="8"/>
      <c r="L323" s="8"/>
      <c r="M323" s="15"/>
      <c r="N323" s="15"/>
      <c r="O323" s="13"/>
      <c r="P323" s="13"/>
      <c r="Q323" s="13"/>
      <c r="R323" s="13"/>
      <c r="S323" s="14"/>
      <c r="T323" s="13"/>
      <c r="U323" s="13"/>
      <c r="V323" s="13"/>
      <c r="W323" s="13"/>
      <c r="X323" s="13"/>
      <c r="Y323" s="13"/>
      <c r="Z323" s="13"/>
    </row>
    <row r="324" spans="1:26" ht="15.75">
      <c r="A324" s="11"/>
      <c r="B324" s="15"/>
      <c r="C324" s="11"/>
      <c r="D324" s="11"/>
      <c r="E324" s="15"/>
      <c r="F324" s="8"/>
      <c r="G324" s="8"/>
      <c r="H324" s="8"/>
      <c r="I324" s="8"/>
      <c r="J324" s="8"/>
      <c r="K324" s="8"/>
      <c r="L324" s="8"/>
      <c r="M324" s="15"/>
      <c r="N324" s="15"/>
      <c r="O324" s="13"/>
      <c r="P324" s="13"/>
      <c r="Q324" s="13"/>
      <c r="R324" s="13"/>
      <c r="S324" s="14"/>
      <c r="T324" s="13"/>
      <c r="U324" s="13"/>
      <c r="V324" s="13"/>
      <c r="W324" s="13"/>
      <c r="X324" s="13"/>
      <c r="Y324" s="13"/>
      <c r="Z324" s="13"/>
    </row>
    <row r="325" spans="1:26" ht="15.75">
      <c r="A325" s="11"/>
      <c r="B325" s="15"/>
      <c r="C325" s="11"/>
      <c r="D325" s="11"/>
      <c r="E325" s="15"/>
      <c r="F325" s="8"/>
      <c r="G325" s="8"/>
      <c r="H325" s="8"/>
      <c r="I325" s="8"/>
      <c r="J325" s="8"/>
      <c r="K325" s="8"/>
      <c r="L325" s="8"/>
      <c r="M325" s="15"/>
      <c r="N325" s="15"/>
      <c r="O325" s="13"/>
      <c r="P325" s="13"/>
      <c r="Q325" s="13"/>
      <c r="R325" s="13"/>
      <c r="S325" s="14"/>
      <c r="T325" s="13"/>
      <c r="U325" s="13"/>
      <c r="V325" s="13"/>
      <c r="W325" s="13"/>
      <c r="X325" s="13"/>
      <c r="Y325" s="13"/>
      <c r="Z325" s="13"/>
    </row>
    <row r="326" spans="1:26" ht="15.75">
      <c r="A326" s="11"/>
      <c r="B326" s="15"/>
      <c r="C326" s="11"/>
      <c r="D326" s="11"/>
      <c r="E326" s="15"/>
      <c r="F326" s="8"/>
      <c r="G326" s="8"/>
      <c r="H326" s="8"/>
      <c r="I326" s="8"/>
      <c r="J326" s="8"/>
      <c r="K326" s="8"/>
      <c r="L326" s="8"/>
      <c r="M326" s="15"/>
      <c r="N326" s="15"/>
      <c r="O326" s="13"/>
      <c r="P326" s="13"/>
      <c r="Q326" s="13"/>
      <c r="R326" s="13"/>
      <c r="S326" s="14"/>
      <c r="T326" s="13"/>
      <c r="U326" s="13"/>
      <c r="V326" s="13"/>
      <c r="W326" s="13"/>
      <c r="X326" s="13"/>
      <c r="Y326" s="13"/>
      <c r="Z326" s="13"/>
    </row>
    <row r="327" spans="1:26" ht="15.75">
      <c r="A327" s="11"/>
      <c r="B327" s="15"/>
      <c r="C327" s="11"/>
      <c r="D327" s="11"/>
      <c r="E327" s="15"/>
      <c r="F327" s="8"/>
      <c r="G327" s="8"/>
      <c r="H327" s="8"/>
      <c r="I327" s="8"/>
      <c r="J327" s="8"/>
      <c r="K327" s="8"/>
      <c r="L327" s="8"/>
      <c r="M327" s="15"/>
      <c r="N327" s="15"/>
      <c r="O327" s="13"/>
      <c r="P327" s="13"/>
      <c r="Q327" s="13"/>
      <c r="R327" s="13"/>
      <c r="S327" s="14"/>
      <c r="T327" s="13"/>
      <c r="U327" s="13"/>
      <c r="V327" s="13"/>
      <c r="W327" s="13"/>
      <c r="X327" s="13"/>
      <c r="Y327" s="13"/>
      <c r="Z327" s="13"/>
    </row>
    <row r="328" spans="1:26" ht="15.75">
      <c r="A328" s="11"/>
      <c r="B328" s="15"/>
      <c r="C328" s="11"/>
      <c r="D328" s="11"/>
      <c r="E328" s="15"/>
      <c r="F328" s="8"/>
      <c r="G328" s="8"/>
      <c r="H328" s="8"/>
      <c r="I328" s="8"/>
      <c r="J328" s="8"/>
      <c r="K328" s="8"/>
      <c r="L328" s="8"/>
      <c r="M328" s="15"/>
      <c r="N328" s="15"/>
      <c r="O328" s="13"/>
      <c r="P328" s="13"/>
      <c r="Q328" s="13"/>
      <c r="R328" s="13"/>
      <c r="S328" s="14"/>
      <c r="T328" s="13"/>
      <c r="U328" s="13"/>
      <c r="V328" s="13"/>
      <c r="W328" s="13"/>
      <c r="X328" s="13"/>
      <c r="Y328" s="13"/>
      <c r="Z328" s="13"/>
    </row>
    <row r="329" spans="1:26" ht="15.75">
      <c r="A329" s="11"/>
      <c r="B329" s="15"/>
      <c r="C329" s="11"/>
      <c r="D329" s="11"/>
      <c r="E329" s="15"/>
      <c r="F329" s="8"/>
      <c r="G329" s="8"/>
      <c r="H329" s="8"/>
      <c r="I329" s="8"/>
      <c r="J329" s="8"/>
      <c r="K329" s="8"/>
      <c r="L329" s="8"/>
      <c r="M329" s="15"/>
      <c r="N329" s="15"/>
      <c r="O329" s="13"/>
      <c r="P329" s="13"/>
      <c r="Q329" s="13"/>
      <c r="R329" s="13"/>
      <c r="S329" s="14"/>
      <c r="T329" s="13"/>
      <c r="U329" s="13"/>
      <c r="V329" s="13"/>
      <c r="W329" s="13"/>
      <c r="X329" s="13"/>
      <c r="Y329" s="13"/>
      <c r="Z329" s="13"/>
    </row>
    <row r="330" spans="1:26" ht="15.75">
      <c r="A330" s="11"/>
      <c r="B330" s="15"/>
      <c r="C330" s="11"/>
      <c r="D330" s="11"/>
      <c r="E330" s="15"/>
      <c r="F330" s="8"/>
      <c r="G330" s="8"/>
      <c r="H330" s="8"/>
      <c r="I330" s="8"/>
      <c r="J330" s="8"/>
      <c r="K330" s="8"/>
      <c r="L330" s="8"/>
      <c r="M330" s="15"/>
      <c r="N330" s="15"/>
      <c r="O330" s="13"/>
      <c r="P330" s="13"/>
      <c r="Q330" s="13"/>
      <c r="R330" s="13"/>
      <c r="S330" s="14"/>
      <c r="T330" s="13"/>
      <c r="U330" s="13"/>
      <c r="V330" s="13"/>
      <c r="W330" s="13"/>
      <c r="X330" s="13"/>
      <c r="Y330" s="13"/>
      <c r="Z330" s="13"/>
    </row>
    <row r="331" spans="1:26" ht="15.75">
      <c r="A331" s="11"/>
      <c r="B331" s="15"/>
      <c r="C331" s="11"/>
      <c r="D331" s="11"/>
      <c r="E331" s="15"/>
      <c r="F331" s="8"/>
      <c r="G331" s="8"/>
      <c r="H331" s="8"/>
      <c r="I331" s="8"/>
      <c r="J331" s="8"/>
      <c r="K331" s="8"/>
      <c r="L331" s="8"/>
      <c r="M331" s="15"/>
      <c r="N331" s="15"/>
      <c r="O331" s="13"/>
      <c r="P331" s="13"/>
      <c r="Q331" s="13"/>
      <c r="R331" s="13"/>
      <c r="S331" s="14"/>
      <c r="T331" s="13"/>
      <c r="U331" s="13"/>
      <c r="V331" s="13"/>
      <c r="W331" s="13"/>
      <c r="X331" s="13"/>
      <c r="Y331" s="13"/>
      <c r="Z331" s="13"/>
    </row>
    <row r="332" spans="1:26" ht="15.75">
      <c r="A332" s="11"/>
      <c r="B332" s="15"/>
      <c r="C332" s="11"/>
      <c r="D332" s="11"/>
      <c r="E332" s="15"/>
      <c r="F332" s="8"/>
      <c r="G332" s="8"/>
      <c r="H332" s="8"/>
      <c r="I332" s="8"/>
      <c r="J332" s="8"/>
      <c r="K332" s="8"/>
      <c r="L332" s="8"/>
      <c r="M332" s="15"/>
      <c r="N332" s="15"/>
      <c r="O332" s="13"/>
      <c r="P332" s="13"/>
      <c r="Q332" s="13"/>
      <c r="R332" s="13"/>
      <c r="S332" s="14"/>
      <c r="T332" s="13"/>
      <c r="U332" s="13"/>
      <c r="V332" s="13"/>
      <c r="W332" s="13"/>
      <c r="X332" s="13"/>
      <c r="Y332" s="13"/>
      <c r="Z332" s="13"/>
    </row>
    <row r="333" spans="1:26" ht="15.75">
      <c r="A333" s="11"/>
      <c r="B333" s="15"/>
      <c r="C333" s="11"/>
      <c r="D333" s="11"/>
      <c r="E333" s="15"/>
      <c r="F333" s="8"/>
      <c r="G333" s="8"/>
      <c r="H333" s="8"/>
      <c r="I333" s="8"/>
      <c r="J333" s="8"/>
      <c r="K333" s="8"/>
      <c r="L333" s="8"/>
      <c r="M333" s="15"/>
      <c r="N333" s="15"/>
      <c r="O333" s="13"/>
      <c r="P333" s="13"/>
      <c r="Q333" s="13"/>
      <c r="R333" s="13"/>
      <c r="S333" s="14"/>
      <c r="T333" s="13"/>
      <c r="U333" s="13"/>
      <c r="V333" s="13"/>
      <c r="W333" s="13"/>
      <c r="X333" s="13"/>
      <c r="Y333" s="13"/>
      <c r="Z333" s="13"/>
    </row>
    <row r="334" spans="1:26" ht="15.75">
      <c r="A334" s="11"/>
      <c r="B334" s="15"/>
      <c r="C334" s="11"/>
      <c r="D334" s="11"/>
      <c r="E334" s="15"/>
      <c r="F334" s="8"/>
      <c r="G334" s="8"/>
      <c r="H334" s="8"/>
      <c r="I334" s="8"/>
      <c r="J334" s="8"/>
      <c r="K334" s="8"/>
      <c r="L334" s="8"/>
      <c r="M334" s="15"/>
      <c r="N334" s="15"/>
      <c r="O334" s="13"/>
      <c r="P334" s="13"/>
      <c r="Q334" s="13"/>
      <c r="R334" s="13"/>
      <c r="S334" s="14"/>
      <c r="T334" s="13"/>
      <c r="U334" s="13"/>
      <c r="V334" s="13"/>
      <c r="W334" s="13"/>
      <c r="X334" s="13"/>
      <c r="Y334" s="13"/>
      <c r="Z334" s="13"/>
    </row>
    <row r="335" spans="1:26" ht="15.75">
      <c r="A335" s="11"/>
      <c r="B335" s="15"/>
      <c r="C335" s="11"/>
      <c r="D335" s="11"/>
      <c r="E335" s="15"/>
      <c r="F335" s="8"/>
      <c r="G335" s="8"/>
      <c r="H335" s="8"/>
      <c r="I335" s="8"/>
      <c r="J335" s="8"/>
      <c r="K335" s="8"/>
      <c r="L335" s="8"/>
      <c r="M335" s="15"/>
      <c r="N335" s="15"/>
      <c r="O335" s="13"/>
      <c r="P335" s="13"/>
      <c r="Q335" s="13"/>
      <c r="R335" s="13"/>
      <c r="S335" s="14"/>
      <c r="T335" s="13"/>
      <c r="U335" s="13"/>
      <c r="V335" s="13"/>
      <c r="W335" s="13"/>
      <c r="X335" s="13"/>
      <c r="Y335" s="13"/>
      <c r="Z335" s="13"/>
    </row>
    <row r="336" spans="1:26" ht="15.75">
      <c r="A336" s="11"/>
      <c r="B336" s="15"/>
      <c r="C336" s="11"/>
      <c r="D336" s="11"/>
      <c r="E336" s="15"/>
      <c r="F336" s="8"/>
      <c r="G336" s="8"/>
      <c r="H336" s="8"/>
      <c r="I336" s="8"/>
      <c r="J336" s="8"/>
      <c r="K336" s="8"/>
      <c r="L336" s="8"/>
      <c r="M336" s="15"/>
      <c r="N336" s="15"/>
      <c r="O336" s="13"/>
      <c r="P336" s="13"/>
      <c r="Q336" s="13"/>
      <c r="R336" s="13"/>
      <c r="S336" s="14"/>
      <c r="T336" s="13"/>
      <c r="U336" s="13"/>
      <c r="V336" s="13"/>
      <c r="W336" s="13"/>
      <c r="X336" s="13"/>
      <c r="Y336" s="13"/>
      <c r="Z336" s="13"/>
    </row>
    <row r="337" spans="1:26" ht="15.75">
      <c r="A337" s="11"/>
      <c r="B337" s="15"/>
      <c r="C337" s="11"/>
      <c r="D337" s="11"/>
      <c r="E337" s="15"/>
      <c r="F337" s="8"/>
      <c r="G337" s="8"/>
      <c r="H337" s="8"/>
      <c r="I337" s="8"/>
      <c r="J337" s="8"/>
      <c r="K337" s="8"/>
      <c r="L337" s="8"/>
      <c r="M337" s="15"/>
      <c r="N337" s="15"/>
      <c r="O337" s="13"/>
      <c r="P337" s="13"/>
      <c r="Q337" s="13"/>
      <c r="R337" s="13"/>
      <c r="S337" s="14"/>
      <c r="T337" s="13"/>
      <c r="U337" s="13"/>
      <c r="V337" s="13"/>
      <c r="W337" s="13"/>
      <c r="X337" s="13"/>
      <c r="Y337" s="13"/>
      <c r="Z337" s="13"/>
    </row>
    <row r="338" spans="1:26" ht="15.75">
      <c r="A338" s="11"/>
      <c r="B338" s="15"/>
      <c r="C338" s="11"/>
      <c r="D338" s="11"/>
      <c r="E338" s="15"/>
      <c r="F338" s="8"/>
      <c r="G338" s="8"/>
      <c r="H338" s="8"/>
      <c r="I338" s="8"/>
      <c r="J338" s="8"/>
      <c r="K338" s="8"/>
      <c r="L338" s="8"/>
      <c r="M338" s="15"/>
      <c r="N338" s="15"/>
      <c r="O338" s="13"/>
      <c r="P338" s="13"/>
      <c r="Q338" s="13"/>
      <c r="R338" s="13"/>
      <c r="S338" s="14"/>
      <c r="T338" s="13"/>
      <c r="U338" s="13"/>
      <c r="V338" s="13"/>
      <c r="W338" s="13"/>
      <c r="X338" s="13"/>
      <c r="Y338" s="13"/>
      <c r="Z338" s="13"/>
    </row>
    <row r="339" spans="1:26" ht="15.75">
      <c r="A339" s="11"/>
      <c r="B339" s="15"/>
      <c r="C339" s="11"/>
      <c r="D339" s="11"/>
      <c r="E339" s="15"/>
      <c r="F339" s="8"/>
      <c r="G339" s="8"/>
      <c r="H339" s="8"/>
      <c r="I339" s="8"/>
      <c r="J339" s="8"/>
      <c r="K339" s="8"/>
      <c r="L339" s="8"/>
      <c r="M339" s="15"/>
      <c r="N339" s="15"/>
      <c r="O339" s="13"/>
      <c r="P339" s="13"/>
      <c r="Q339" s="13"/>
      <c r="R339" s="13"/>
      <c r="S339" s="14"/>
      <c r="T339" s="13"/>
      <c r="U339" s="13"/>
      <c r="V339" s="13"/>
      <c r="W339" s="13"/>
      <c r="X339" s="13"/>
      <c r="Y339" s="13"/>
      <c r="Z339" s="13"/>
    </row>
    <row r="340" spans="1:26" ht="15.75">
      <c r="A340" s="11"/>
      <c r="B340" s="15"/>
      <c r="C340" s="11"/>
      <c r="D340" s="11"/>
      <c r="E340" s="15"/>
      <c r="F340" s="8"/>
      <c r="G340" s="8"/>
      <c r="H340" s="8"/>
      <c r="I340" s="8"/>
      <c r="J340" s="8"/>
      <c r="K340" s="8"/>
      <c r="L340" s="8"/>
      <c r="M340" s="15"/>
      <c r="N340" s="15"/>
      <c r="O340" s="13"/>
      <c r="P340" s="13"/>
      <c r="Q340" s="13"/>
      <c r="R340" s="13"/>
      <c r="S340" s="14"/>
      <c r="T340" s="13"/>
      <c r="U340" s="13"/>
      <c r="V340" s="13"/>
      <c r="W340" s="13"/>
      <c r="X340" s="13"/>
      <c r="Y340" s="13"/>
      <c r="Z340" s="13"/>
    </row>
    <row r="341" spans="1:26" ht="15.75">
      <c r="A341" s="11"/>
      <c r="B341" s="15"/>
      <c r="C341" s="11"/>
      <c r="D341" s="11"/>
      <c r="E341" s="15"/>
      <c r="F341" s="8"/>
      <c r="G341" s="8"/>
      <c r="H341" s="8"/>
      <c r="I341" s="8"/>
      <c r="J341" s="8"/>
      <c r="K341" s="8"/>
      <c r="L341" s="8"/>
      <c r="M341" s="15"/>
      <c r="N341" s="15"/>
      <c r="O341" s="13"/>
      <c r="P341" s="13"/>
      <c r="Q341" s="13"/>
      <c r="R341" s="13"/>
      <c r="S341" s="14"/>
      <c r="T341" s="13"/>
      <c r="U341" s="13"/>
      <c r="V341" s="13"/>
      <c r="W341" s="13"/>
      <c r="X341" s="13"/>
      <c r="Y341" s="13"/>
      <c r="Z341" s="13"/>
    </row>
    <row r="342" spans="1:26" ht="15.75">
      <c r="A342" s="11"/>
      <c r="B342" s="15"/>
      <c r="C342" s="11"/>
      <c r="D342" s="11"/>
      <c r="E342" s="15"/>
      <c r="F342" s="8"/>
      <c r="G342" s="8"/>
      <c r="H342" s="8"/>
      <c r="I342" s="8"/>
      <c r="J342" s="8"/>
      <c r="K342" s="8"/>
      <c r="L342" s="8"/>
      <c r="M342" s="15"/>
      <c r="N342" s="15"/>
      <c r="O342" s="13"/>
      <c r="P342" s="13"/>
      <c r="Q342" s="13"/>
      <c r="R342" s="13"/>
      <c r="S342" s="14"/>
      <c r="T342" s="13"/>
      <c r="U342" s="13"/>
      <c r="V342" s="13"/>
      <c r="W342" s="13"/>
      <c r="X342" s="13"/>
      <c r="Y342" s="13"/>
      <c r="Z342" s="13"/>
    </row>
    <row r="343" spans="1:26" ht="15.75">
      <c r="A343" s="11"/>
      <c r="B343" s="15"/>
      <c r="C343" s="11"/>
      <c r="D343" s="11"/>
      <c r="E343" s="15"/>
      <c r="F343" s="8"/>
      <c r="G343" s="8"/>
      <c r="H343" s="8"/>
      <c r="I343" s="8"/>
      <c r="J343" s="8"/>
      <c r="K343" s="8"/>
      <c r="L343" s="8"/>
      <c r="M343" s="15"/>
      <c r="N343" s="15"/>
      <c r="O343" s="13"/>
      <c r="P343" s="13"/>
      <c r="Q343" s="13"/>
      <c r="R343" s="13"/>
      <c r="S343" s="14"/>
      <c r="T343" s="13"/>
      <c r="U343" s="13"/>
      <c r="V343" s="13"/>
      <c r="W343" s="13"/>
      <c r="X343" s="13"/>
      <c r="Y343" s="13"/>
      <c r="Z343" s="13"/>
    </row>
    <row r="344" spans="1:26" ht="15.75">
      <c r="A344" s="11"/>
      <c r="B344" s="15"/>
      <c r="C344" s="11"/>
      <c r="D344" s="11"/>
      <c r="E344" s="15"/>
      <c r="F344" s="8"/>
      <c r="G344" s="8"/>
      <c r="H344" s="8"/>
      <c r="I344" s="8"/>
      <c r="J344" s="8"/>
      <c r="K344" s="8"/>
      <c r="L344" s="8"/>
      <c r="M344" s="15"/>
      <c r="N344" s="15"/>
      <c r="O344" s="13"/>
      <c r="P344" s="13"/>
      <c r="Q344" s="13"/>
      <c r="R344" s="13"/>
      <c r="S344" s="14"/>
      <c r="T344" s="13"/>
      <c r="U344" s="13"/>
      <c r="V344" s="13"/>
      <c r="W344" s="13"/>
      <c r="X344" s="13"/>
      <c r="Y344" s="13"/>
      <c r="Z344" s="13"/>
    </row>
    <row r="345" spans="1:26" ht="15.75">
      <c r="A345" s="11"/>
      <c r="B345" s="15"/>
      <c r="C345" s="11"/>
      <c r="D345" s="11"/>
      <c r="E345" s="15"/>
      <c r="F345" s="8"/>
      <c r="G345" s="8"/>
      <c r="H345" s="8"/>
      <c r="I345" s="8"/>
      <c r="J345" s="8"/>
      <c r="K345" s="8"/>
      <c r="L345" s="8"/>
      <c r="M345" s="15"/>
      <c r="N345" s="15"/>
      <c r="O345" s="13"/>
      <c r="P345" s="13"/>
      <c r="Q345" s="13"/>
      <c r="R345" s="13"/>
      <c r="S345" s="14"/>
      <c r="T345" s="13"/>
      <c r="U345" s="13"/>
      <c r="V345" s="13"/>
      <c r="W345" s="13"/>
      <c r="X345" s="13"/>
      <c r="Y345" s="13"/>
      <c r="Z345" s="13"/>
    </row>
    <row r="346" spans="1:26" ht="15.75">
      <c r="A346" s="11"/>
      <c r="B346" s="15"/>
      <c r="C346" s="11"/>
      <c r="D346" s="11"/>
      <c r="E346" s="15"/>
      <c r="F346" s="8"/>
      <c r="G346" s="8"/>
      <c r="H346" s="8"/>
      <c r="I346" s="8"/>
      <c r="J346" s="8"/>
      <c r="K346" s="8"/>
      <c r="L346" s="8"/>
      <c r="M346" s="15"/>
      <c r="N346" s="15"/>
      <c r="O346" s="13"/>
      <c r="P346" s="13"/>
      <c r="Q346" s="13"/>
      <c r="R346" s="13"/>
      <c r="S346" s="14"/>
      <c r="T346" s="13"/>
      <c r="U346" s="13"/>
      <c r="V346" s="13"/>
      <c r="W346" s="13"/>
      <c r="X346" s="13"/>
      <c r="Y346" s="13"/>
      <c r="Z346" s="13"/>
    </row>
    <row r="347" spans="1:26" ht="15.75">
      <c r="A347" s="11"/>
      <c r="B347" s="15"/>
      <c r="C347" s="11"/>
      <c r="D347" s="11"/>
      <c r="E347" s="15"/>
      <c r="F347" s="8"/>
      <c r="G347" s="8"/>
      <c r="H347" s="8"/>
      <c r="I347" s="8"/>
      <c r="J347" s="8"/>
      <c r="K347" s="8"/>
      <c r="L347" s="8"/>
      <c r="M347" s="15"/>
      <c r="N347" s="15"/>
      <c r="O347" s="13"/>
      <c r="P347" s="13"/>
      <c r="Q347" s="13"/>
      <c r="R347" s="13"/>
      <c r="S347" s="14"/>
      <c r="T347" s="13"/>
      <c r="U347" s="13"/>
      <c r="V347" s="13"/>
      <c r="W347" s="13"/>
      <c r="X347" s="13"/>
      <c r="Y347" s="13"/>
      <c r="Z347" s="13"/>
    </row>
    <row r="348" spans="1:26" ht="15.75">
      <c r="A348" s="11"/>
      <c r="B348" s="15"/>
      <c r="C348" s="11"/>
      <c r="D348" s="11"/>
      <c r="E348" s="15"/>
      <c r="F348" s="8"/>
      <c r="G348" s="8"/>
      <c r="H348" s="8"/>
      <c r="I348" s="8"/>
      <c r="J348" s="8"/>
      <c r="K348" s="8"/>
      <c r="L348" s="8"/>
      <c r="M348" s="15"/>
      <c r="N348" s="15"/>
      <c r="O348" s="13"/>
      <c r="P348" s="13"/>
      <c r="Q348" s="13"/>
      <c r="R348" s="13"/>
      <c r="S348" s="14"/>
      <c r="T348" s="13"/>
      <c r="U348" s="13"/>
      <c r="V348" s="13"/>
      <c r="W348" s="13"/>
      <c r="X348" s="13"/>
      <c r="Y348" s="13"/>
      <c r="Z348" s="13"/>
    </row>
    <row r="349" spans="1:26" ht="15.75">
      <c r="A349" s="11"/>
      <c r="B349" s="15"/>
      <c r="C349" s="11"/>
      <c r="D349" s="11"/>
      <c r="E349" s="15"/>
      <c r="F349" s="8"/>
      <c r="G349" s="8"/>
      <c r="H349" s="8"/>
      <c r="I349" s="8"/>
      <c r="J349" s="8"/>
      <c r="K349" s="8"/>
      <c r="L349" s="8"/>
      <c r="M349" s="15"/>
      <c r="N349" s="15"/>
      <c r="O349" s="13"/>
      <c r="P349" s="13"/>
      <c r="Q349" s="13"/>
      <c r="R349" s="13"/>
      <c r="S349" s="14"/>
      <c r="T349" s="13"/>
      <c r="U349" s="13"/>
      <c r="V349" s="13"/>
      <c r="W349" s="13"/>
      <c r="X349" s="13"/>
      <c r="Y349" s="13"/>
      <c r="Z349" s="13"/>
    </row>
    <row r="350" spans="1:26" ht="15.75">
      <c r="A350" s="11"/>
      <c r="B350" s="15"/>
      <c r="C350" s="11"/>
      <c r="D350" s="11"/>
      <c r="E350" s="15"/>
      <c r="F350" s="8"/>
      <c r="G350" s="8"/>
      <c r="H350" s="8"/>
      <c r="I350" s="8"/>
      <c r="J350" s="8"/>
      <c r="K350" s="8"/>
      <c r="L350" s="8"/>
      <c r="M350" s="15"/>
      <c r="N350" s="15"/>
      <c r="O350" s="13"/>
      <c r="P350" s="13"/>
      <c r="Q350" s="13"/>
      <c r="R350" s="13"/>
      <c r="S350" s="14"/>
      <c r="T350" s="13"/>
      <c r="U350" s="13"/>
      <c r="V350" s="13"/>
      <c r="W350" s="13"/>
      <c r="X350" s="13"/>
      <c r="Y350" s="13"/>
      <c r="Z350" s="13"/>
    </row>
    <row r="351" spans="1:26" ht="15.75">
      <c r="A351" s="11"/>
      <c r="B351" s="15"/>
      <c r="C351" s="11"/>
      <c r="D351" s="11"/>
      <c r="E351" s="15"/>
      <c r="F351" s="8"/>
      <c r="G351" s="8"/>
      <c r="H351" s="8"/>
      <c r="I351" s="8"/>
      <c r="J351" s="8"/>
      <c r="K351" s="8"/>
      <c r="L351" s="8"/>
      <c r="M351" s="15"/>
      <c r="N351" s="15"/>
      <c r="O351" s="13"/>
      <c r="P351" s="13"/>
      <c r="Q351" s="13"/>
      <c r="R351" s="13"/>
      <c r="S351" s="14"/>
      <c r="T351" s="13"/>
      <c r="U351" s="13"/>
      <c r="V351" s="13"/>
      <c r="W351" s="13"/>
      <c r="X351" s="13"/>
      <c r="Y351" s="13"/>
      <c r="Z351" s="13"/>
    </row>
    <row r="352" spans="1:26" ht="15.75">
      <c r="A352" s="11"/>
      <c r="B352" s="15"/>
      <c r="C352" s="11"/>
      <c r="D352" s="11"/>
      <c r="E352" s="15"/>
      <c r="F352" s="8"/>
      <c r="G352" s="8"/>
      <c r="H352" s="8"/>
      <c r="I352" s="8"/>
      <c r="J352" s="8"/>
      <c r="K352" s="8"/>
      <c r="L352" s="8"/>
      <c r="M352" s="15"/>
      <c r="N352" s="15"/>
      <c r="O352" s="13"/>
      <c r="P352" s="13"/>
      <c r="Q352" s="13"/>
      <c r="R352" s="13"/>
      <c r="S352" s="14"/>
      <c r="T352" s="13"/>
      <c r="U352" s="13"/>
      <c r="V352" s="13"/>
      <c r="W352" s="13"/>
      <c r="X352" s="13"/>
      <c r="Y352" s="13"/>
      <c r="Z352" s="13"/>
    </row>
    <row r="353" spans="1:26" ht="15.75">
      <c r="A353" s="11"/>
      <c r="B353" s="15"/>
      <c r="C353" s="11"/>
      <c r="D353" s="11"/>
      <c r="E353" s="15"/>
      <c r="F353" s="8"/>
      <c r="G353" s="8"/>
      <c r="H353" s="8"/>
      <c r="I353" s="8"/>
      <c r="J353" s="8"/>
      <c r="K353" s="8"/>
      <c r="L353" s="8"/>
      <c r="M353" s="15"/>
      <c r="N353" s="15"/>
      <c r="O353" s="13"/>
      <c r="P353" s="13"/>
      <c r="Q353" s="13"/>
      <c r="R353" s="13"/>
      <c r="S353" s="14"/>
      <c r="T353" s="13"/>
      <c r="U353" s="13"/>
      <c r="V353" s="13"/>
      <c r="W353" s="13"/>
      <c r="X353" s="13"/>
      <c r="Y353" s="13"/>
      <c r="Z353" s="13"/>
    </row>
    <row r="354" spans="1:26" ht="15.75">
      <c r="A354" s="11"/>
      <c r="B354" s="15"/>
      <c r="C354" s="11"/>
      <c r="D354" s="11"/>
      <c r="E354" s="15"/>
      <c r="F354" s="8"/>
      <c r="G354" s="8"/>
      <c r="H354" s="8"/>
      <c r="I354" s="8"/>
      <c r="J354" s="8"/>
      <c r="K354" s="8"/>
      <c r="L354" s="8"/>
      <c r="M354" s="15"/>
      <c r="N354" s="15"/>
      <c r="O354" s="13"/>
      <c r="P354" s="13"/>
      <c r="Q354" s="13"/>
      <c r="R354" s="13"/>
      <c r="S354" s="14"/>
      <c r="T354" s="13"/>
      <c r="U354" s="13"/>
      <c r="V354" s="13"/>
      <c r="W354" s="13"/>
      <c r="X354" s="13"/>
      <c r="Y354" s="13"/>
      <c r="Z354" s="13"/>
    </row>
    <row r="355" spans="1:26" ht="15.75">
      <c r="A355" s="11"/>
      <c r="B355" s="15"/>
      <c r="C355" s="11"/>
      <c r="D355" s="11"/>
      <c r="E355" s="15"/>
      <c r="F355" s="8"/>
      <c r="G355" s="8"/>
      <c r="H355" s="8"/>
      <c r="I355" s="8"/>
      <c r="J355" s="8"/>
      <c r="K355" s="8"/>
      <c r="L355" s="8"/>
      <c r="M355" s="15"/>
      <c r="N355" s="15"/>
      <c r="O355" s="13"/>
      <c r="P355" s="13"/>
      <c r="Q355" s="13"/>
      <c r="R355" s="13"/>
      <c r="S355" s="14"/>
      <c r="T355" s="13"/>
      <c r="U355" s="13"/>
      <c r="V355" s="13"/>
      <c r="W355" s="13"/>
      <c r="X355" s="13"/>
      <c r="Y355" s="13"/>
      <c r="Z355" s="13"/>
    </row>
    <row r="356" spans="1:26" ht="15.75">
      <c r="A356" s="11"/>
      <c r="B356" s="15"/>
      <c r="C356" s="11"/>
      <c r="D356" s="11"/>
      <c r="E356" s="15"/>
      <c r="F356" s="8"/>
      <c r="G356" s="8"/>
      <c r="H356" s="8"/>
      <c r="I356" s="8"/>
      <c r="J356" s="8"/>
      <c r="K356" s="8"/>
      <c r="L356" s="8"/>
      <c r="M356" s="15"/>
      <c r="N356" s="15"/>
      <c r="O356" s="13"/>
      <c r="P356" s="13"/>
      <c r="Q356" s="13"/>
      <c r="R356" s="13"/>
      <c r="S356" s="14"/>
      <c r="T356" s="13"/>
      <c r="U356" s="13"/>
      <c r="V356" s="13"/>
      <c r="W356" s="13"/>
      <c r="X356" s="13"/>
      <c r="Y356" s="13"/>
      <c r="Z356" s="13"/>
    </row>
    <row r="357" spans="1:26" ht="15.75">
      <c r="A357" s="11"/>
      <c r="B357" s="15"/>
      <c r="C357" s="11"/>
      <c r="D357" s="11"/>
      <c r="E357" s="15"/>
      <c r="F357" s="8"/>
      <c r="G357" s="8"/>
      <c r="H357" s="8"/>
      <c r="I357" s="8"/>
      <c r="J357" s="8"/>
      <c r="K357" s="8"/>
      <c r="L357" s="8"/>
      <c r="M357" s="15"/>
      <c r="N357" s="15"/>
      <c r="O357" s="13"/>
      <c r="P357" s="13"/>
      <c r="Q357" s="13"/>
      <c r="R357" s="13"/>
      <c r="S357" s="14"/>
      <c r="T357" s="13"/>
      <c r="U357" s="13"/>
      <c r="V357" s="13"/>
      <c r="W357" s="13"/>
      <c r="X357" s="13"/>
      <c r="Y357" s="13"/>
      <c r="Z357" s="13"/>
    </row>
    <row r="358" spans="1:26" ht="15.75">
      <c r="A358" s="11"/>
      <c r="B358" s="15"/>
      <c r="C358" s="11"/>
      <c r="D358" s="11"/>
      <c r="E358" s="15"/>
      <c r="F358" s="8"/>
      <c r="G358" s="8"/>
      <c r="H358" s="8"/>
      <c r="I358" s="8"/>
      <c r="J358" s="8"/>
      <c r="K358" s="8"/>
      <c r="L358" s="8"/>
      <c r="M358" s="15"/>
      <c r="N358" s="15"/>
      <c r="O358" s="13"/>
      <c r="P358" s="13"/>
      <c r="Q358" s="13"/>
      <c r="R358" s="13"/>
      <c r="S358" s="14"/>
      <c r="T358" s="13"/>
      <c r="U358" s="13"/>
      <c r="V358" s="13"/>
      <c r="W358" s="13"/>
      <c r="X358" s="13"/>
      <c r="Y358" s="13"/>
      <c r="Z358" s="13"/>
    </row>
    <row r="359" spans="1:26" ht="15.75">
      <c r="A359" s="11"/>
      <c r="B359" s="15"/>
      <c r="C359" s="11"/>
      <c r="D359" s="11"/>
      <c r="E359" s="15"/>
      <c r="F359" s="8"/>
      <c r="G359" s="8"/>
      <c r="H359" s="8"/>
      <c r="I359" s="8"/>
      <c r="J359" s="8"/>
      <c r="K359" s="8"/>
      <c r="L359" s="8"/>
      <c r="M359" s="15"/>
      <c r="N359" s="15"/>
      <c r="O359" s="13"/>
      <c r="P359" s="13"/>
      <c r="Q359" s="13"/>
      <c r="R359" s="13"/>
      <c r="S359" s="14"/>
      <c r="T359" s="13"/>
      <c r="U359" s="13"/>
      <c r="V359" s="13"/>
      <c r="W359" s="13"/>
      <c r="X359" s="13"/>
      <c r="Y359" s="13"/>
      <c r="Z359" s="13"/>
    </row>
    <row r="360" spans="1:26" ht="15.75">
      <c r="A360" s="11"/>
      <c r="B360" s="15"/>
      <c r="C360" s="11"/>
      <c r="D360" s="11"/>
      <c r="E360" s="15"/>
      <c r="F360" s="8"/>
      <c r="G360" s="8"/>
      <c r="H360" s="8"/>
      <c r="I360" s="8"/>
      <c r="J360" s="8"/>
      <c r="K360" s="8"/>
      <c r="L360" s="8"/>
      <c r="M360" s="15"/>
      <c r="N360" s="15"/>
      <c r="O360" s="13"/>
      <c r="P360" s="13"/>
      <c r="Q360" s="13"/>
      <c r="R360" s="13"/>
      <c r="S360" s="14"/>
      <c r="T360" s="13"/>
      <c r="U360" s="13"/>
      <c r="V360" s="13"/>
      <c r="W360" s="13"/>
      <c r="X360" s="13"/>
      <c r="Y360" s="13"/>
      <c r="Z360" s="13"/>
    </row>
    <row r="361" spans="1:26" ht="15.75">
      <c r="A361" s="11"/>
      <c r="B361" s="15"/>
      <c r="C361" s="11"/>
      <c r="D361" s="11"/>
      <c r="E361" s="15"/>
      <c r="F361" s="8"/>
      <c r="G361" s="8"/>
      <c r="H361" s="8"/>
      <c r="I361" s="8"/>
      <c r="J361" s="8"/>
      <c r="K361" s="8"/>
      <c r="L361" s="8"/>
      <c r="M361" s="15"/>
      <c r="N361" s="15"/>
      <c r="O361" s="13"/>
      <c r="P361" s="13"/>
      <c r="Q361" s="13"/>
      <c r="R361" s="13"/>
      <c r="S361" s="14"/>
      <c r="T361" s="13"/>
      <c r="U361" s="13"/>
      <c r="V361" s="13"/>
      <c r="W361" s="13"/>
      <c r="X361" s="13"/>
      <c r="Y361" s="13"/>
      <c r="Z361" s="13"/>
    </row>
    <row r="362" spans="1:26" ht="15.75">
      <c r="A362" s="11"/>
      <c r="B362" s="15"/>
      <c r="C362" s="11"/>
      <c r="D362" s="11"/>
      <c r="E362" s="15"/>
      <c r="F362" s="8"/>
      <c r="G362" s="8"/>
      <c r="H362" s="8"/>
      <c r="I362" s="8"/>
      <c r="J362" s="8"/>
      <c r="K362" s="8"/>
      <c r="L362" s="8"/>
      <c r="M362" s="15"/>
      <c r="N362" s="15"/>
      <c r="O362" s="13"/>
      <c r="P362" s="13"/>
      <c r="Q362" s="13"/>
      <c r="R362" s="13"/>
      <c r="S362" s="14"/>
      <c r="T362" s="13"/>
      <c r="U362" s="13"/>
      <c r="V362" s="13"/>
      <c r="W362" s="13"/>
      <c r="X362" s="13"/>
      <c r="Y362" s="13"/>
      <c r="Z362" s="13"/>
    </row>
    <row r="363" spans="1:26" ht="15.75">
      <c r="A363" s="11"/>
      <c r="B363" s="15"/>
      <c r="C363" s="11"/>
      <c r="D363" s="11"/>
      <c r="E363" s="15"/>
      <c r="F363" s="8"/>
      <c r="G363" s="8"/>
      <c r="H363" s="8"/>
      <c r="I363" s="8"/>
      <c r="J363" s="8"/>
      <c r="K363" s="8"/>
      <c r="L363" s="8"/>
      <c r="M363" s="15"/>
      <c r="N363" s="15"/>
      <c r="O363" s="13"/>
      <c r="P363" s="13"/>
      <c r="Q363" s="13"/>
      <c r="R363" s="13"/>
      <c r="S363" s="14"/>
      <c r="T363" s="13"/>
      <c r="U363" s="13"/>
      <c r="V363" s="13"/>
      <c r="W363" s="13"/>
      <c r="X363" s="13"/>
      <c r="Y363" s="13"/>
      <c r="Z363" s="13"/>
    </row>
    <row r="364" spans="1:26" ht="15.75">
      <c r="A364" s="11"/>
      <c r="B364" s="15"/>
      <c r="C364" s="11"/>
      <c r="D364" s="11"/>
      <c r="E364" s="15"/>
      <c r="F364" s="8"/>
      <c r="G364" s="8"/>
      <c r="H364" s="8"/>
      <c r="I364" s="8"/>
      <c r="J364" s="8"/>
      <c r="K364" s="8"/>
      <c r="L364" s="8"/>
      <c r="M364" s="15"/>
      <c r="N364" s="15"/>
      <c r="O364" s="13"/>
      <c r="P364" s="13"/>
      <c r="Q364" s="13"/>
      <c r="R364" s="13"/>
      <c r="S364" s="14"/>
      <c r="T364" s="13"/>
      <c r="U364" s="13"/>
      <c r="V364" s="13"/>
      <c r="W364" s="13"/>
      <c r="X364" s="13"/>
      <c r="Y364" s="13"/>
      <c r="Z364" s="13"/>
    </row>
    <row r="365" spans="1:26" ht="15.75">
      <c r="A365" s="11"/>
      <c r="B365" s="15"/>
      <c r="C365" s="11"/>
      <c r="D365" s="11"/>
      <c r="E365" s="15"/>
      <c r="F365" s="8"/>
      <c r="G365" s="8"/>
      <c r="H365" s="8"/>
      <c r="I365" s="8"/>
      <c r="J365" s="8"/>
      <c r="K365" s="8"/>
      <c r="L365" s="8"/>
      <c r="M365" s="15"/>
      <c r="N365" s="15"/>
      <c r="O365" s="13"/>
      <c r="P365" s="13"/>
      <c r="Q365" s="13"/>
      <c r="R365" s="13"/>
      <c r="S365" s="14"/>
      <c r="T365" s="13"/>
      <c r="U365" s="13"/>
      <c r="V365" s="13"/>
      <c r="W365" s="13"/>
      <c r="X365" s="13"/>
      <c r="Y365" s="13"/>
      <c r="Z365" s="13"/>
    </row>
    <row r="366" spans="1:26" ht="15.75">
      <c r="A366" s="11"/>
      <c r="B366" s="15"/>
      <c r="C366" s="11"/>
      <c r="D366" s="11"/>
      <c r="E366" s="15"/>
      <c r="F366" s="8"/>
      <c r="G366" s="8"/>
      <c r="H366" s="8"/>
      <c r="I366" s="8"/>
      <c r="J366" s="8"/>
      <c r="K366" s="8"/>
      <c r="L366" s="8"/>
      <c r="M366" s="15"/>
      <c r="N366" s="15"/>
      <c r="O366" s="13"/>
      <c r="P366" s="13"/>
      <c r="Q366" s="13"/>
      <c r="R366" s="13"/>
      <c r="S366" s="14"/>
      <c r="T366" s="13"/>
      <c r="U366" s="13"/>
      <c r="V366" s="13"/>
      <c r="W366" s="13"/>
      <c r="X366" s="13"/>
      <c r="Y366" s="13"/>
      <c r="Z366" s="13"/>
    </row>
    <row r="367" spans="1:26" ht="15.75">
      <c r="A367" s="11"/>
      <c r="B367" s="15"/>
      <c r="C367" s="11"/>
      <c r="D367" s="11"/>
      <c r="E367" s="15"/>
      <c r="F367" s="8"/>
      <c r="G367" s="8"/>
      <c r="H367" s="8"/>
      <c r="I367" s="8"/>
      <c r="J367" s="8"/>
      <c r="K367" s="8"/>
      <c r="L367" s="8"/>
      <c r="M367" s="15"/>
      <c r="N367" s="15"/>
      <c r="O367" s="13"/>
      <c r="P367" s="13"/>
      <c r="Q367" s="13"/>
      <c r="R367" s="13"/>
      <c r="S367" s="14"/>
      <c r="T367" s="13"/>
      <c r="U367" s="13"/>
      <c r="V367" s="13"/>
      <c r="W367" s="13"/>
      <c r="X367" s="13"/>
      <c r="Y367" s="13"/>
      <c r="Z367" s="13"/>
    </row>
    <row r="368" spans="1:26" ht="15.75">
      <c r="A368" s="11"/>
      <c r="B368" s="15"/>
      <c r="C368" s="11"/>
      <c r="D368" s="11"/>
      <c r="E368" s="15"/>
      <c r="F368" s="8"/>
      <c r="G368" s="8"/>
      <c r="H368" s="8"/>
      <c r="I368" s="8"/>
      <c r="J368" s="8"/>
      <c r="K368" s="8"/>
      <c r="L368" s="8"/>
      <c r="M368" s="15"/>
      <c r="N368" s="15"/>
      <c r="O368" s="13"/>
      <c r="P368" s="13"/>
      <c r="Q368" s="13"/>
      <c r="R368" s="13"/>
      <c r="S368" s="14"/>
      <c r="T368" s="13"/>
      <c r="U368" s="13"/>
      <c r="V368" s="13"/>
      <c r="W368" s="13"/>
      <c r="X368" s="13"/>
      <c r="Y368" s="13"/>
      <c r="Z368" s="13"/>
    </row>
    <row r="369" spans="1:26" ht="15.75">
      <c r="A369" s="11"/>
      <c r="B369" s="15"/>
      <c r="C369" s="11"/>
      <c r="D369" s="11"/>
      <c r="E369" s="15"/>
      <c r="F369" s="8"/>
      <c r="G369" s="8"/>
      <c r="H369" s="8"/>
      <c r="I369" s="8"/>
      <c r="J369" s="8"/>
      <c r="K369" s="8"/>
      <c r="L369" s="8"/>
      <c r="M369" s="15"/>
      <c r="N369" s="15"/>
      <c r="O369" s="13"/>
      <c r="P369" s="13"/>
      <c r="Q369" s="13"/>
      <c r="R369" s="13"/>
      <c r="S369" s="14"/>
      <c r="T369" s="13"/>
      <c r="U369" s="13"/>
      <c r="V369" s="13"/>
      <c r="W369" s="13"/>
      <c r="X369" s="13"/>
      <c r="Y369" s="13"/>
      <c r="Z369" s="13"/>
    </row>
    <row r="370" spans="1:26" ht="15.75">
      <c r="A370" s="11"/>
      <c r="B370" s="15"/>
      <c r="C370" s="11"/>
      <c r="D370" s="11"/>
      <c r="E370" s="15"/>
      <c r="F370" s="8"/>
      <c r="G370" s="8"/>
      <c r="H370" s="8"/>
      <c r="I370" s="8"/>
      <c r="J370" s="8"/>
      <c r="K370" s="8"/>
      <c r="L370" s="8"/>
      <c r="M370" s="15"/>
      <c r="N370" s="15"/>
      <c r="O370" s="13"/>
      <c r="P370" s="13"/>
      <c r="Q370" s="13"/>
      <c r="R370" s="13"/>
      <c r="S370" s="14"/>
      <c r="T370" s="13"/>
      <c r="U370" s="13"/>
      <c r="V370" s="13"/>
      <c r="W370" s="13"/>
      <c r="X370" s="13"/>
      <c r="Y370" s="13"/>
      <c r="Z370" s="13"/>
    </row>
    <row r="371" spans="1:26" ht="15.75">
      <c r="A371" s="11"/>
      <c r="B371" s="15"/>
      <c r="C371" s="11"/>
      <c r="D371" s="11"/>
      <c r="E371" s="15"/>
      <c r="F371" s="8"/>
      <c r="G371" s="8"/>
      <c r="H371" s="8"/>
      <c r="I371" s="8"/>
      <c r="J371" s="8"/>
      <c r="K371" s="8"/>
      <c r="L371" s="8"/>
      <c r="M371" s="15"/>
      <c r="N371" s="15"/>
      <c r="O371" s="13"/>
      <c r="P371" s="13"/>
      <c r="Q371" s="13"/>
      <c r="R371" s="13"/>
      <c r="S371" s="14"/>
      <c r="T371" s="13"/>
      <c r="U371" s="13"/>
      <c r="V371" s="13"/>
      <c r="W371" s="13"/>
      <c r="X371" s="13"/>
      <c r="Y371" s="13"/>
      <c r="Z371" s="13"/>
    </row>
    <row r="372" spans="1:26" ht="15.75">
      <c r="A372" s="11"/>
      <c r="B372" s="15"/>
      <c r="C372" s="11"/>
      <c r="D372" s="11"/>
      <c r="E372" s="15"/>
      <c r="F372" s="8"/>
      <c r="G372" s="8"/>
      <c r="H372" s="8"/>
      <c r="I372" s="8"/>
      <c r="J372" s="8"/>
      <c r="K372" s="8"/>
      <c r="L372" s="8"/>
      <c r="M372" s="15"/>
      <c r="N372" s="15"/>
      <c r="O372" s="13"/>
      <c r="P372" s="13"/>
      <c r="Q372" s="13"/>
      <c r="R372" s="13"/>
      <c r="S372" s="14"/>
      <c r="T372" s="13"/>
      <c r="U372" s="13"/>
      <c r="V372" s="13"/>
      <c r="W372" s="13"/>
      <c r="X372" s="13"/>
      <c r="Y372" s="13"/>
      <c r="Z372" s="13"/>
    </row>
    <row r="373" spans="1:26" ht="15.75">
      <c r="A373" s="11"/>
      <c r="B373" s="15"/>
      <c r="C373" s="11"/>
      <c r="D373" s="11"/>
      <c r="E373" s="15"/>
      <c r="F373" s="8"/>
      <c r="G373" s="8"/>
      <c r="H373" s="8"/>
      <c r="I373" s="8"/>
      <c r="J373" s="8"/>
      <c r="K373" s="8"/>
      <c r="L373" s="8"/>
      <c r="M373" s="15"/>
      <c r="N373" s="15"/>
      <c r="O373" s="13"/>
      <c r="P373" s="13"/>
      <c r="Q373" s="13"/>
      <c r="R373" s="13"/>
      <c r="S373" s="14"/>
      <c r="T373" s="13"/>
      <c r="U373" s="13"/>
      <c r="V373" s="13"/>
      <c r="W373" s="13"/>
      <c r="X373" s="13"/>
      <c r="Y373" s="13"/>
      <c r="Z373" s="13"/>
    </row>
    <row r="374" spans="1:26" ht="15.75">
      <c r="A374" s="11"/>
      <c r="B374" s="15"/>
      <c r="C374" s="11"/>
      <c r="D374" s="11"/>
      <c r="E374" s="15"/>
      <c r="F374" s="8"/>
      <c r="G374" s="8"/>
      <c r="H374" s="8"/>
      <c r="I374" s="8"/>
      <c r="J374" s="8"/>
      <c r="K374" s="8"/>
      <c r="L374" s="8"/>
      <c r="M374" s="15"/>
      <c r="N374" s="15"/>
      <c r="O374" s="13"/>
      <c r="P374" s="13"/>
      <c r="Q374" s="13"/>
      <c r="R374" s="13"/>
      <c r="S374" s="14"/>
      <c r="T374" s="13"/>
      <c r="U374" s="13"/>
      <c r="V374" s="13"/>
      <c r="W374" s="13"/>
      <c r="X374" s="13"/>
      <c r="Y374" s="13"/>
      <c r="Z374" s="13"/>
    </row>
    <row r="375" spans="1:26" ht="15.75">
      <c r="A375" s="11"/>
      <c r="B375" s="15"/>
      <c r="C375" s="11"/>
      <c r="D375" s="11"/>
      <c r="E375" s="15"/>
      <c r="F375" s="8"/>
      <c r="G375" s="8"/>
      <c r="H375" s="8"/>
      <c r="I375" s="8"/>
      <c r="J375" s="8"/>
      <c r="K375" s="8"/>
      <c r="L375" s="8"/>
      <c r="M375" s="15"/>
      <c r="N375" s="15"/>
      <c r="O375" s="13"/>
      <c r="P375" s="13"/>
      <c r="Q375" s="13"/>
      <c r="R375" s="13"/>
      <c r="S375" s="14"/>
      <c r="T375" s="13"/>
      <c r="U375" s="13"/>
      <c r="V375" s="13"/>
      <c r="W375" s="13"/>
      <c r="X375" s="13"/>
      <c r="Y375" s="13"/>
      <c r="Z375" s="13"/>
    </row>
    <row r="376" spans="1:26" ht="15.75">
      <c r="A376" s="11"/>
      <c r="B376" s="15"/>
      <c r="C376" s="11"/>
      <c r="D376" s="11"/>
      <c r="E376" s="15"/>
      <c r="F376" s="8"/>
      <c r="G376" s="8"/>
      <c r="H376" s="8"/>
      <c r="I376" s="8"/>
      <c r="J376" s="8"/>
      <c r="K376" s="8"/>
      <c r="L376" s="8"/>
      <c r="M376" s="15"/>
      <c r="N376" s="15"/>
      <c r="O376" s="13"/>
      <c r="P376" s="13"/>
      <c r="Q376" s="13"/>
      <c r="R376" s="13"/>
      <c r="S376" s="14"/>
      <c r="T376" s="13"/>
      <c r="U376" s="13"/>
      <c r="V376" s="13"/>
      <c r="W376" s="13"/>
      <c r="X376" s="13"/>
      <c r="Y376" s="13"/>
      <c r="Z376" s="13"/>
    </row>
    <row r="377" spans="1:26" ht="15.75">
      <c r="A377" s="11"/>
      <c r="B377" s="15"/>
      <c r="C377" s="11"/>
      <c r="D377" s="11"/>
      <c r="E377" s="15"/>
      <c r="F377" s="8"/>
      <c r="G377" s="8"/>
      <c r="H377" s="8"/>
      <c r="I377" s="8"/>
      <c r="J377" s="8"/>
      <c r="K377" s="8"/>
      <c r="L377" s="8"/>
      <c r="M377" s="15"/>
      <c r="N377" s="15"/>
      <c r="O377" s="13"/>
      <c r="P377" s="13"/>
      <c r="Q377" s="13"/>
      <c r="R377" s="13"/>
      <c r="S377" s="14"/>
      <c r="T377" s="13"/>
      <c r="U377" s="13"/>
      <c r="V377" s="13"/>
      <c r="W377" s="13"/>
      <c r="X377" s="13"/>
      <c r="Y377" s="13"/>
      <c r="Z377" s="13"/>
    </row>
    <row r="378" spans="1:26" ht="15.75">
      <c r="A378" s="11"/>
      <c r="B378" s="15"/>
      <c r="C378" s="11"/>
      <c r="D378" s="11"/>
      <c r="E378" s="15"/>
      <c r="F378" s="8"/>
      <c r="G378" s="8"/>
      <c r="H378" s="8"/>
      <c r="I378" s="8"/>
      <c r="J378" s="8"/>
      <c r="K378" s="8"/>
      <c r="L378" s="8"/>
      <c r="M378" s="15"/>
      <c r="N378" s="15"/>
      <c r="O378" s="13"/>
      <c r="P378" s="13"/>
      <c r="Q378" s="13"/>
      <c r="R378" s="13"/>
      <c r="S378" s="14"/>
      <c r="T378" s="13"/>
      <c r="U378" s="13"/>
      <c r="V378" s="13"/>
      <c r="W378" s="13"/>
      <c r="X378" s="13"/>
      <c r="Y378" s="13"/>
      <c r="Z378" s="13"/>
    </row>
    <row r="379" spans="1:26" ht="15.75">
      <c r="A379" s="11"/>
      <c r="B379" s="15"/>
      <c r="C379" s="11"/>
      <c r="D379" s="11"/>
      <c r="E379" s="15"/>
      <c r="F379" s="8"/>
      <c r="G379" s="8"/>
      <c r="H379" s="8"/>
      <c r="I379" s="8"/>
      <c r="J379" s="8"/>
      <c r="K379" s="8"/>
      <c r="L379" s="8"/>
      <c r="M379" s="15"/>
      <c r="N379" s="15"/>
      <c r="O379" s="13"/>
      <c r="P379" s="13"/>
      <c r="Q379" s="13"/>
      <c r="R379" s="13"/>
      <c r="S379" s="14"/>
      <c r="T379" s="13"/>
      <c r="U379" s="13"/>
      <c r="V379" s="13"/>
      <c r="W379" s="13"/>
      <c r="X379" s="13"/>
      <c r="Y379" s="13"/>
      <c r="Z379" s="13"/>
    </row>
    <row r="380" spans="1:26" ht="15.75">
      <c r="A380" s="11"/>
      <c r="B380" s="15"/>
      <c r="C380" s="11"/>
      <c r="D380" s="11"/>
      <c r="E380" s="15"/>
      <c r="F380" s="8"/>
      <c r="G380" s="8"/>
      <c r="H380" s="8"/>
      <c r="I380" s="8"/>
      <c r="J380" s="8"/>
      <c r="K380" s="8"/>
      <c r="L380" s="8"/>
      <c r="M380" s="15"/>
      <c r="N380" s="15"/>
      <c r="O380" s="13"/>
      <c r="P380" s="13"/>
      <c r="Q380" s="13"/>
      <c r="R380" s="13"/>
      <c r="S380" s="14"/>
      <c r="T380" s="13"/>
      <c r="U380" s="13"/>
      <c r="V380" s="13"/>
      <c r="W380" s="13"/>
      <c r="X380" s="13"/>
      <c r="Y380" s="13"/>
      <c r="Z380" s="13"/>
    </row>
    <row r="381" spans="1:26" ht="15.75">
      <c r="A381" s="11"/>
      <c r="B381" s="15"/>
      <c r="C381" s="11"/>
      <c r="D381" s="11"/>
      <c r="E381" s="15"/>
      <c r="F381" s="8"/>
      <c r="G381" s="8"/>
      <c r="H381" s="8"/>
      <c r="I381" s="8"/>
      <c r="J381" s="8"/>
      <c r="K381" s="8"/>
      <c r="L381" s="8"/>
      <c r="M381" s="15"/>
      <c r="N381" s="15"/>
      <c r="O381" s="13"/>
      <c r="P381" s="13"/>
      <c r="Q381" s="13"/>
      <c r="R381" s="13"/>
      <c r="S381" s="14"/>
      <c r="T381" s="13"/>
      <c r="U381" s="13"/>
      <c r="V381" s="13"/>
      <c r="W381" s="13"/>
      <c r="X381" s="13"/>
      <c r="Y381" s="13"/>
      <c r="Z381" s="13"/>
    </row>
    <row r="382" spans="1:26" ht="15.75">
      <c r="A382" s="11"/>
      <c r="B382" s="15"/>
      <c r="C382" s="11"/>
      <c r="D382" s="11"/>
      <c r="E382" s="15"/>
      <c r="F382" s="8"/>
      <c r="G382" s="8"/>
      <c r="H382" s="8"/>
      <c r="I382" s="8"/>
      <c r="J382" s="8"/>
      <c r="K382" s="8"/>
      <c r="L382" s="8"/>
      <c r="M382" s="15"/>
      <c r="N382" s="15"/>
      <c r="O382" s="13"/>
      <c r="P382" s="13"/>
      <c r="Q382" s="13"/>
      <c r="R382" s="13"/>
      <c r="S382" s="14"/>
      <c r="T382" s="13"/>
      <c r="U382" s="13"/>
      <c r="V382" s="13"/>
      <c r="W382" s="13"/>
      <c r="X382" s="13"/>
      <c r="Y382" s="13"/>
      <c r="Z382" s="13"/>
    </row>
    <row r="383" spans="1:26" ht="15.75">
      <c r="A383" s="11"/>
      <c r="B383" s="15"/>
      <c r="C383" s="11"/>
      <c r="D383" s="11"/>
      <c r="E383" s="15"/>
      <c r="F383" s="8"/>
      <c r="G383" s="8"/>
      <c r="H383" s="8"/>
      <c r="I383" s="8"/>
      <c r="J383" s="8"/>
      <c r="K383" s="8"/>
      <c r="L383" s="8"/>
      <c r="M383" s="15"/>
      <c r="N383" s="15"/>
      <c r="O383" s="13"/>
      <c r="P383" s="13"/>
      <c r="Q383" s="13"/>
      <c r="R383" s="13"/>
      <c r="S383" s="14"/>
      <c r="T383" s="13"/>
      <c r="U383" s="13"/>
      <c r="V383" s="13"/>
      <c r="W383" s="13"/>
      <c r="X383" s="13"/>
      <c r="Y383" s="13"/>
      <c r="Z383" s="13"/>
    </row>
    <row r="384" spans="1:26" ht="15.75">
      <c r="A384" s="11"/>
      <c r="B384" s="15"/>
      <c r="C384" s="11"/>
      <c r="D384" s="11"/>
      <c r="E384" s="15"/>
      <c r="F384" s="8"/>
      <c r="G384" s="8"/>
      <c r="H384" s="8"/>
      <c r="I384" s="8"/>
      <c r="J384" s="8"/>
      <c r="K384" s="8"/>
      <c r="L384" s="8"/>
      <c r="M384" s="15"/>
      <c r="N384" s="15"/>
      <c r="O384" s="13"/>
      <c r="P384" s="13"/>
      <c r="Q384" s="13"/>
      <c r="R384" s="13"/>
      <c r="S384" s="14"/>
      <c r="T384" s="13"/>
      <c r="U384" s="13"/>
      <c r="V384" s="13"/>
      <c r="W384" s="13"/>
      <c r="X384" s="13"/>
      <c r="Y384" s="13"/>
      <c r="Z384" s="13"/>
    </row>
    <row r="385" spans="1:26" ht="15.75">
      <c r="A385" s="11"/>
      <c r="B385" s="15"/>
      <c r="C385" s="11"/>
      <c r="D385" s="11"/>
      <c r="E385" s="15"/>
      <c r="F385" s="8"/>
      <c r="G385" s="8"/>
      <c r="H385" s="8"/>
      <c r="I385" s="8"/>
      <c r="J385" s="8"/>
      <c r="K385" s="8"/>
      <c r="L385" s="8"/>
      <c r="M385" s="15"/>
      <c r="N385" s="15"/>
      <c r="O385" s="13"/>
      <c r="P385" s="13"/>
      <c r="Q385" s="13"/>
      <c r="R385" s="13"/>
      <c r="S385" s="14"/>
      <c r="T385" s="13"/>
      <c r="U385" s="13"/>
      <c r="V385" s="13"/>
      <c r="W385" s="13"/>
      <c r="X385" s="13"/>
      <c r="Y385" s="13"/>
      <c r="Z385" s="13"/>
    </row>
    <row r="386" spans="1:26" ht="15.75">
      <c r="A386" s="11"/>
      <c r="B386" s="15"/>
      <c r="C386" s="11"/>
      <c r="D386" s="11"/>
      <c r="E386" s="15"/>
      <c r="F386" s="8"/>
      <c r="G386" s="8"/>
      <c r="H386" s="8"/>
      <c r="I386" s="8"/>
      <c r="J386" s="8"/>
      <c r="K386" s="8"/>
      <c r="L386" s="8"/>
      <c r="M386" s="15"/>
      <c r="N386" s="15"/>
      <c r="O386" s="13"/>
      <c r="P386" s="13"/>
      <c r="Q386" s="13"/>
      <c r="R386" s="13"/>
      <c r="S386" s="14"/>
      <c r="T386" s="13"/>
      <c r="U386" s="13"/>
      <c r="V386" s="13"/>
      <c r="W386" s="13"/>
      <c r="X386" s="13"/>
      <c r="Y386" s="13"/>
      <c r="Z386" s="13"/>
    </row>
    <row r="387" spans="1:26" ht="15.75">
      <c r="A387" s="11"/>
      <c r="B387" s="15"/>
      <c r="C387" s="11"/>
      <c r="D387" s="11"/>
      <c r="E387" s="15"/>
      <c r="F387" s="8"/>
      <c r="G387" s="8"/>
      <c r="H387" s="8"/>
      <c r="I387" s="8"/>
      <c r="J387" s="8"/>
      <c r="K387" s="8"/>
      <c r="L387" s="8"/>
      <c r="M387" s="15"/>
      <c r="N387" s="15"/>
      <c r="O387" s="13"/>
      <c r="P387" s="13"/>
      <c r="Q387" s="13"/>
      <c r="R387" s="13"/>
      <c r="S387" s="14"/>
      <c r="T387" s="13"/>
      <c r="U387" s="13"/>
      <c r="V387" s="13"/>
      <c r="W387" s="13"/>
      <c r="X387" s="13"/>
      <c r="Y387" s="13"/>
      <c r="Z387" s="13"/>
    </row>
    <row r="388" spans="1:26" ht="15.75">
      <c r="A388" s="11"/>
      <c r="B388" s="15"/>
      <c r="C388" s="11"/>
      <c r="D388" s="11"/>
      <c r="E388" s="15"/>
      <c r="F388" s="8"/>
      <c r="G388" s="8"/>
      <c r="H388" s="8"/>
      <c r="I388" s="8"/>
      <c r="J388" s="8"/>
      <c r="K388" s="8"/>
      <c r="L388" s="8"/>
      <c r="M388" s="15"/>
      <c r="N388" s="15"/>
      <c r="O388" s="13"/>
      <c r="P388" s="13"/>
      <c r="Q388" s="13"/>
      <c r="R388" s="13"/>
      <c r="S388" s="14"/>
      <c r="T388" s="13"/>
      <c r="U388" s="13"/>
      <c r="V388" s="13"/>
      <c r="W388" s="13"/>
      <c r="X388" s="13"/>
      <c r="Y388" s="13"/>
      <c r="Z388" s="13"/>
    </row>
    <row r="389" spans="1:26" ht="15.75">
      <c r="A389" s="11"/>
      <c r="B389" s="15"/>
      <c r="C389" s="11"/>
      <c r="D389" s="11"/>
      <c r="E389" s="15"/>
      <c r="F389" s="8"/>
      <c r="G389" s="8"/>
      <c r="H389" s="8"/>
      <c r="I389" s="8"/>
      <c r="J389" s="8"/>
      <c r="K389" s="8"/>
      <c r="L389" s="8"/>
      <c r="M389" s="15"/>
      <c r="N389" s="15"/>
      <c r="O389" s="13"/>
      <c r="P389" s="13"/>
      <c r="Q389" s="13"/>
      <c r="R389" s="13"/>
      <c r="S389" s="14"/>
      <c r="T389" s="13"/>
      <c r="U389" s="13"/>
      <c r="V389" s="13"/>
      <c r="W389" s="13"/>
      <c r="X389" s="13"/>
      <c r="Y389" s="13"/>
      <c r="Z389" s="13"/>
    </row>
    <row r="390" spans="1:26" ht="15.75">
      <c r="A390" s="11"/>
      <c r="B390" s="15"/>
      <c r="C390" s="11"/>
      <c r="D390" s="11"/>
      <c r="E390" s="15"/>
      <c r="F390" s="8"/>
      <c r="G390" s="8"/>
      <c r="H390" s="8"/>
      <c r="I390" s="8"/>
      <c r="J390" s="8"/>
      <c r="K390" s="8"/>
      <c r="L390" s="8"/>
      <c r="M390" s="15"/>
      <c r="N390" s="15"/>
      <c r="O390" s="13"/>
      <c r="P390" s="13"/>
      <c r="Q390" s="13"/>
      <c r="R390" s="13"/>
      <c r="S390" s="14"/>
      <c r="T390" s="13"/>
      <c r="U390" s="13"/>
      <c r="V390" s="13"/>
      <c r="W390" s="13"/>
      <c r="X390" s="13"/>
      <c r="Y390" s="13"/>
      <c r="Z390" s="13"/>
    </row>
    <row r="391" spans="1:26" ht="15.75">
      <c r="A391" s="11"/>
      <c r="B391" s="15"/>
      <c r="C391" s="11"/>
      <c r="D391" s="11"/>
      <c r="E391" s="15"/>
      <c r="F391" s="8"/>
      <c r="G391" s="8"/>
      <c r="H391" s="8"/>
      <c r="I391" s="8"/>
      <c r="J391" s="8"/>
      <c r="K391" s="8"/>
      <c r="L391" s="8"/>
      <c r="M391" s="15"/>
      <c r="N391" s="15"/>
      <c r="O391" s="13"/>
      <c r="P391" s="13"/>
      <c r="Q391" s="13"/>
      <c r="R391" s="13"/>
      <c r="S391" s="14"/>
      <c r="T391" s="13"/>
      <c r="U391" s="13"/>
      <c r="V391" s="13"/>
      <c r="W391" s="13"/>
      <c r="X391" s="13"/>
      <c r="Y391" s="13"/>
      <c r="Z391" s="13"/>
    </row>
    <row r="392" spans="1:26" ht="15.75">
      <c r="A392" s="11"/>
      <c r="B392" s="15"/>
      <c r="C392" s="11"/>
      <c r="D392" s="11"/>
      <c r="E392" s="15"/>
      <c r="F392" s="8"/>
      <c r="G392" s="8"/>
      <c r="H392" s="8"/>
      <c r="I392" s="8"/>
      <c r="J392" s="8"/>
      <c r="K392" s="8"/>
      <c r="L392" s="8"/>
      <c r="M392" s="15"/>
      <c r="N392" s="15"/>
      <c r="O392" s="13"/>
      <c r="P392" s="13"/>
      <c r="Q392" s="13"/>
      <c r="R392" s="13"/>
      <c r="S392" s="14"/>
      <c r="T392" s="13"/>
      <c r="U392" s="13"/>
      <c r="V392" s="13"/>
      <c r="W392" s="13"/>
      <c r="X392" s="13"/>
      <c r="Y392" s="13"/>
      <c r="Z392" s="13"/>
    </row>
    <row r="393" spans="1:26" ht="15.75">
      <c r="A393" s="11"/>
      <c r="B393" s="15"/>
      <c r="C393" s="11"/>
      <c r="D393" s="11"/>
      <c r="E393" s="15"/>
      <c r="F393" s="8"/>
      <c r="G393" s="8"/>
      <c r="H393" s="8"/>
      <c r="I393" s="8"/>
      <c r="J393" s="8"/>
      <c r="K393" s="8"/>
      <c r="L393" s="8"/>
      <c r="M393" s="15"/>
      <c r="N393" s="15"/>
      <c r="O393" s="13"/>
      <c r="P393" s="13"/>
      <c r="Q393" s="13"/>
      <c r="R393" s="13"/>
      <c r="S393" s="14"/>
      <c r="T393" s="13"/>
      <c r="U393" s="13"/>
      <c r="V393" s="13"/>
      <c r="W393" s="13"/>
      <c r="X393" s="13"/>
      <c r="Y393" s="13"/>
      <c r="Z393" s="13"/>
    </row>
    <row r="394" spans="1:26" ht="15.75">
      <c r="A394" s="11"/>
      <c r="B394" s="15"/>
      <c r="C394" s="11"/>
      <c r="D394" s="11"/>
      <c r="E394" s="15"/>
      <c r="F394" s="8"/>
      <c r="G394" s="8"/>
      <c r="H394" s="8"/>
      <c r="I394" s="8"/>
      <c r="J394" s="8"/>
      <c r="K394" s="8"/>
      <c r="L394" s="8"/>
      <c r="M394" s="15"/>
      <c r="N394" s="15"/>
      <c r="O394" s="13"/>
      <c r="P394" s="13"/>
      <c r="Q394" s="13"/>
      <c r="R394" s="13"/>
      <c r="S394" s="14"/>
      <c r="T394" s="13"/>
      <c r="U394" s="13"/>
      <c r="V394" s="13"/>
      <c r="W394" s="13"/>
      <c r="X394" s="13"/>
      <c r="Y394" s="13"/>
      <c r="Z394" s="13"/>
    </row>
    <row r="395" spans="1:26" ht="15.75">
      <c r="A395" s="11"/>
      <c r="B395" s="15"/>
      <c r="C395" s="11"/>
      <c r="D395" s="11"/>
      <c r="E395" s="15"/>
      <c r="F395" s="8"/>
      <c r="G395" s="8"/>
      <c r="H395" s="8"/>
      <c r="I395" s="8"/>
      <c r="J395" s="8"/>
      <c r="K395" s="8"/>
      <c r="L395" s="8"/>
      <c r="M395" s="15"/>
      <c r="N395" s="15"/>
      <c r="O395" s="13"/>
      <c r="P395" s="13"/>
      <c r="Q395" s="13"/>
      <c r="R395" s="13"/>
      <c r="S395" s="14"/>
      <c r="T395" s="13"/>
      <c r="U395" s="13"/>
      <c r="V395" s="13"/>
      <c r="W395" s="13"/>
      <c r="X395" s="13"/>
      <c r="Y395" s="13"/>
      <c r="Z395" s="13"/>
    </row>
    <row r="396" spans="1:26" ht="15.75">
      <c r="A396" s="11"/>
      <c r="B396" s="15"/>
      <c r="C396" s="11"/>
      <c r="D396" s="11"/>
      <c r="E396" s="15"/>
      <c r="F396" s="8"/>
      <c r="G396" s="8"/>
      <c r="H396" s="8"/>
      <c r="I396" s="8"/>
      <c r="J396" s="8"/>
      <c r="K396" s="8"/>
      <c r="L396" s="8"/>
      <c r="M396" s="15"/>
      <c r="N396" s="15"/>
      <c r="O396" s="13"/>
      <c r="P396" s="13"/>
      <c r="Q396" s="13"/>
      <c r="R396" s="13"/>
      <c r="S396" s="14"/>
      <c r="T396" s="13"/>
      <c r="U396" s="13"/>
      <c r="V396" s="13"/>
      <c r="W396" s="13"/>
      <c r="X396" s="13"/>
      <c r="Y396" s="13"/>
      <c r="Z396" s="13"/>
    </row>
    <row r="397" spans="1:26" ht="15.75">
      <c r="A397" s="11"/>
      <c r="B397" s="15"/>
      <c r="C397" s="11"/>
      <c r="D397" s="11"/>
      <c r="E397" s="15"/>
      <c r="F397" s="8"/>
      <c r="G397" s="8"/>
      <c r="H397" s="8"/>
      <c r="I397" s="8"/>
      <c r="J397" s="8"/>
      <c r="K397" s="8"/>
      <c r="L397" s="8"/>
      <c r="M397" s="15"/>
      <c r="N397" s="15"/>
      <c r="O397" s="13"/>
      <c r="P397" s="13"/>
      <c r="Q397" s="13"/>
      <c r="R397" s="13"/>
      <c r="S397" s="14"/>
      <c r="T397" s="13"/>
      <c r="U397" s="13"/>
      <c r="V397" s="13"/>
      <c r="W397" s="13"/>
      <c r="X397" s="13"/>
      <c r="Y397" s="13"/>
      <c r="Z397" s="13"/>
    </row>
    <row r="398" spans="1:26" ht="15.75">
      <c r="A398" s="11"/>
      <c r="B398" s="15"/>
      <c r="C398" s="11"/>
      <c r="D398" s="11"/>
      <c r="E398" s="15"/>
      <c r="F398" s="8"/>
      <c r="G398" s="8"/>
      <c r="H398" s="8"/>
      <c r="I398" s="8"/>
      <c r="J398" s="8"/>
      <c r="K398" s="8"/>
      <c r="L398" s="8"/>
      <c r="M398" s="15"/>
      <c r="N398" s="15"/>
      <c r="O398" s="13"/>
      <c r="P398" s="13"/>
      <c r="Q398" s="13"/>
      <c r="R398" s="13"/>
      <c r="S398" s="14"/>
      <c r="T398" s="13"/>
      <c r="U398" s="13"/>
      <c r="V398" s="13"/>
      <c r="W398" s="13"/>
      <c r="X398" s="13"/>
      <c r="Y398" s="13"/>
      <c r="Z398" s="13"/>
    </row>
    <row r="399" spans="1:26" ht="15.75">
      <c r="A399" s="11"/>
      <c r="B399" s="15"/>
      <c r="C399" s="11"/>
      <c r="D399" s="11"/>
      <c r="E399" s="15"/>
      <c r="F399" s="8"/>
      <c r="G399" s="8"/>
      <c r="H399" s="8"/>
      <c r="I399" s="8"/>
      <c r="J399" s="8"/>
      <c r="K399" s="8"/>
      <c r="L399" s="8"/>
      <c r="M399" s="15"/>
      <c r="N399" s="15"/>
      <c r="O399" s="13"/>
      <c r="P399" s="13"/>
      <c r="Q399" s="13"/>
      <c r="R399" s="13"/>
      <c r="S399" s="14"/>
      <c r="T399" s="13"/>
      <c r="U399" s="13"/>
      <c r="V399" s="13"/>
      <c r="W399" s="13"/>
      <c r="X399" s="13"/>
      <c r="Y399" s="13"/>
      <c r="Z399" s="13"/>
    </row>
    <row r="400" spans="1:26" ht="15.75">
      <c r="A400" s="11"/>
      <c r="B400" s="15"/>
      <c r="C400" s="11"/>
      <c r="D400" s="11"/>
      <c r="E400" s="15"/>
      <c r="F400" s="8"/>
      <c r="G400" s="8"/>
      <c r="H400" s="8"/>
      <c r="I400" s="8"/>
      <c r="J400" s="8"/>
      <c r="K400" s="8"/>
      <c r="L400" s="8"/>
      <c r="M400" s="15"/>
      <c r="N400" s="15"/>
      <c r="O400" s="13"/>
      <c r="P400" s="13"/>
      <c r="Q400" s="13"/>
      <c r="R400" s="13"/>
      <c r="S400" s="14"/>
      <c r="T400" s="13"/>
      <c r="U400" s="13"/>
      <c r="V400" s="13"/>
      <c r="W400" s="13"/>
      <c r="X400" s="13"/>
      <c r="Y400" s="13"/>
      <c r="Z400" s="13"/>
    </row>
    <row r="401" spans="1:26" ht="15.75">
      <c r="A401" s="11"/>
      <c r="B401" s="15"/>
      <c r="C401" s="11"/>
      <c r="D401" s="11"/>
      <c r="E401" s="15"/>
      <c r="F401" s="8"/>
      <c r="G401" s="8"/>
      <c r="H401" s="8"/>
      <c r="I401" s="8"/>
      <c r="J401" s="8"/>
      <c r="K401" s="8"/>
      <c r="L401" s="8"/>
      <c r="M401" s="15"/>
      <c r="N401" s="15"/>
      <c r="O401" s="13"/>
      <c r="P401" s="13"/>
      <c r="Q401" s="13"/>
      <c r="R401" s="13"/>
      <c r="S401" s="14"/>
      <c r="T401" s="13"/>
      <c r="U401" s="13"/>
      <c r="V401" s="13"/>
      <c r="W401" s="13"/>
      <c r="X401" s="13"/>
      <c r="Y401" s="13"/>
      <c r="Z401" s="13"/>
    </row>
    <row r="402" spans="1:26" ht="15.75">
      <c r="A402" s="11"/>
      <c r="B402" s="15"/>
      <c r="C402" s="11"/>
      <c r="D402" s="11"/>
      <c r="E402" s="15"/>
      <c r="F402" s="8"/>
      <c r="G402" s="8"/>
      <c r="H402" s="8"/>
      <c r="I402" s="8"/>
      <c r="J402" s="8"/>
      <c r="K402" s="8"/>
      <c r="L402" s="8"/>
      <c r="M402" s="15"/>
      <c r="N402" s="15"/>
      <c r="O402" s="13"/>
      <c r="P402" s="13"/>
      <c r="Q402" s="13"/>
      <c r="R402" s="13"/>
      <c r="S402" s="14"/>
      <c r="T402" s="13"/>
      <c r="U402" s="13"/>
      <c r="V402" s="13"/>
      <c r="W402" s="13"/>
      <c r="X402" s="13"/>
      <c r="Y402" s="13"/>
      <c r="Z402" s="13"/>
    </row>
    <row r="403" spans="1:26" ht="15.75">
      <c r="A403" s="11"/>
      <c r="B403" s="15"/>
      <c r="C403" s="11"/>
      <c r="D403" s="11"/>
      <c r="E403" s="15"/>
      <c r="F403" s="8"/>
      <c r="G403" s="8"/>
      <c r="H403" s="8"/>
      <c r="I403" s="8"/>
      <c r="J403" s="8"/>
      <c r="K403" s="8"/>
      <c r="L403" s="8"/>
      <c r="M403" s="15"/>
      <c r="N403" s="15"/>
      <c r="O403" s="13"/>
      <c r="P403" s="13"/>
      <c r="Q403" s="13"/>
      <c r="R403" s="13"/>
      <c r="S403" s="14"/>
      <c r="T403" s="13"/>
      <c r="U403" s="13"/>
      <c r="V403" s="13"/>
      <c r="W403" s="13"/>
      <c r="X403" s="13"/>
      <c r="Y403" s="13"/>
      <c r="Z403" s="13"/>
    </row>
    <row r="404" spans="1:26" ht="15.75">
      <c r="A404" s="11"/>
      <c r="B404" s="15"/>
      <c r="C404" s="11"/>
      <c r="D404" s="11"/>
      <c r="E404" s="15"/>
      <c r="F404" s="8"/>
      <c r="G404" s="8"/>
      <c r="H404" s="8"/>
      <c r="I404" s="8"/>
      <c r="J404" s="8"/>
      <c r="K404" s="8"/>
      <c r="L404" s="8"/>
      <c r="M404" s="15"/>
      <c r="N404" s="15"/>
      <c r="O404" s="13"/>
      <c r="P404" s="13"/>
      <c r="Q404" s="13"/>
      <c r="R404" s="13"/>
      <c r="S404" s="14"/>
      <c r="T404" s="13"/>
      <c r="U404" s="13"/>
      <c r="V404" s="13"/>
      <c r="W404" s="13"/>
      <c r="X404" s="13"/>
      <c r="Y404" s="13"/>
      <c r="Z404" s="13"/>
    </row>
    <row r="405" spans="1:26" ht="15.75">
      <c r="A405" s="11"/>
      <c r="B405" s="15"/>
      <c r="C405" s="11"/>
      <c r="D405" s="11"/>
      <c r="E405" s="15"/>
      <c r="F405" s="8"/>
      <c r="G405" s="8"/>
      <c r="H405" s="8"/>
      <c r="I405" s="8"/>
      <c r="J405" s="8"/>
      <c r="K405" s="8"/>
      <c r="L405" s="8"/>
      <c r="M405" s="15"/>
      <c r="N405" s="15"/>
      <c r="O405" s="13"/>
      <c r="P405" s="13"/>
      <c r="Q405" s="13"/>
      <c r="R405" s="13"/>
      <c r="S405" s="14"/>
      <c r="T405" s="13"/>
      <c r="U405" s="13"/>
      <c r="V405" s="13"/>
      <c r="W405" s="13"/>
      <c r="X405" s="13"/>
      <c r="Y405" s="13"/>
      <c r="Z405" s="13"/>
    </row>
    <row r="406" spans="1:26" ht="15.75">
      <c r="A406" s="11"/>
      <c r="B406" s="15"/>
      <c r="C406" s="11"/>
      <c r="D406" s="11"/>
      <c r="E406" s="15"/>
      <c r="F406" s="8"/>
      <c r="G406" s="8"/>
      <c r="H406" s="8"/>
      <c r="I406" s="8"/>
      <c r="J406" s="8"/>
      <c r="K406" s="8"/>
      <c r="L406" s="8"/>
      <c r="M406" s="15"/>
      <c r="N406" s="15"/>
      <c r="O406" s="13"/>
      <c r="P406" s="13"/>
      <c r="Q406" s="13"/>
      <c r="R406" s="13"/>
      <c r="S406" s="14"/>
      <c r="T406" s="13"/>
      <c r="U406" s="13"/>
      <c r="V406" s="13"/>
      <c r="W406" s="13"/>
      <c r="X406" s="13"/>
      <c r="Y406" s="13"/>
      <c r="Z406" s="13"/>
    </row>
    <row r="407" spans="1:26" ht="15.75">
      <c r="A407" s="11"/>
      <c r="B407" s="15"/>
      <c r="C407" s="11"/>
      <c r="D407" s="11"/>
      <c r="E407" s="15"/>
      <c r="F407" s="8"/>
      <c r="G407" s="8"/>
      <c r="H407" s="8"/>
      <c r="I407" s="8"/>
      <c r="J407" s="8"/>
      <c r="K407" s="8"/>
      <c r="L407" s="8"/>
      <c r="M407" s="15"/>
      <c r="N407" s="15"/>
      <c r="O407" s="13"/>
      <c r="P407" s="13"/>
      <c r="Q407" s="13"/>
      <c r="R407" s="13"/>
      <c r="S407" s="14"/>
      <c r="T407" s="13"/>
      <c r="U407" s="13"/>
      <c r="V407" s="13"/>
      <c r="W407" s="13"/>
      <c r="X407" s="13"/>
      <c r="Y407" s="13"/>
      <c r="Z407" s="13"/>
    </row>
    <row r="408" spans="1:26" ht="15.75">
      <c r="A408" s="11"/>
      <c r="B408" s="15"/>
      <c r="C408" s="11"/>
      <c r="D408" s="11"/>
      <c r="E408" s="15"/>
      <c r="F408" s="8"/>
      <c r="G408" s="8"/>
      <c r="H408" s="8"/>
      <c r="I408" s="8"/>
      <c r="J408" s="8"/>
      <c r="K408" s="8"/>
      <c r="L408" s="8"/>
      <c r="M408" s="15"/>
      <c r="N408" s="15"/>
      <c r="O408" s="13"/>
      <c r="P408" s="13"/>
      <c r="Q408" s="13"/>
      <c r="R408" s="13"/>
      <c r="S408" s="14"/>
      <c r="T408" s="13"/>
      <c r="U408" s="13"/>
      <c r="V408" s="13"/>
      <c r="W408" s="13"/>
      <c r="X408" s="13"/>
      <c r="Y408" s="13"/>
      <c r="Z408" s="13"/>
    </row>
    <row r="409" spans="1:26" ht="15.75">
      <c r="A409" s="11"/>
      <c r="B409" s="15"/>
      <c r="C409" s="11"/>
      <c r="D409" s="11"/>
      <c r="E409" s="15"/>
      <c r="F409" s="8"/>
      <c r="G409" s="8"/>
      <c r="H409" s="8"/>
      <c r="I409" s="8"/>
      <c r="J409" s="8"/>
      <c r="K409" s="8"/>
      <c r="L409" s="8"/>
      <c r="M409" s="15"/>
      <c r="N409" s="15"/>
      <c r="O409" s="13"/>
      <c r="P409" s="13"/>
      <c r="Q409" s="13"/>
      <c r="R409" s="13"/>
      <c r="S409" s="14"/>
      <c r="T409" s="13"/>
      <c r="U409" s="13"/>
      <c r="V409" s="13"/>
      <c r="W409" s="13"/>
      <c r="X409" s="13"/>
      <c r="Y409" s="13"/>
      <c r="Z409" s="13"/>
    </row>
    <row r="410" spans="1:26" ht="15.75">
      <c r="A410" s="11"/>
      <c r="B410" s="15"/>
      <c r="C410" s="11"/>
      <c r="D410" s="11"/>
      <c r="E410" s="15"/>
      <c r="F410" s="8"/>
      <c r="G410" s="8"/>
      <c r="H410" s="8"/>
      <c r="I410" s="8"/>
      <c r="J410" s="8"/>
      <c r="K410" s="8"/>
      <c r="L410" s="8"/>
      <c r="M410" s="15"/>
      <c r="N410" s="15"/>
      <c r="O410" s="13"/>
      <c r="P410" s="13"/>
      <c r="Q410" s="13"/>
      <c r="R410" s="13"/>
      <c r="S410" s="14"/>
      <c r="T410" s="13"/>
      <c r="U410" s="13"/>
      <c r="V410" s="13"/>
      <c r="W410" s="13"/>
      <c r="X410" s="13"/>
      <c r="Y410" s="13"/>
      <c r="Z410" s="13"/>
    </row>
    <row r="411" spans="1:26" ht="15.75">
      <c r="A411" s="11"/>
      <c r="B411" s="15"/>
      <c r="C411" s="11"/>
      <c r="D411" s="11"/>
      <c r="E411" s="15"/>
      <c r="F411" s="8"/>
      <c r="G411" s="8"/>
      <c r="H411" s="8"/>
      <c r="I411" s="8"/>
      <c r="J411" s="8"/>
      <c r="K411" s="8"/>
      <c r="L411" s="8"/>
      <c r="M411" s="15"/>
      <c r="N411" s="15"/>
      <c r="O411" s="13"/>
      <c r="P411" s="13"/>
      <c r="Q411" s="13"/>
      <c r="R411" s="13"/>
      <c r="S411" s="14"/>
      <c r="T411" s="13"/>
      <c r="U411" s="13"/>
      <c r="V411" s="13"/>
      <c r="W411" s="13"/>
      <c r="X411" s="13"/>
      <c r="Y411" s="13"/>
      <c r="Z411" s="13"/>
    </row>
    <row r="412" spans="1:26" ht="15.75">
      <c r="A412" s="11"/>
      <c r="B412" s="15"/>
      <c r="C412" s="11"/>
      <c r="D412" s="11"/>
      <c r="E412" s="15"/>
      <c r="F412" s="8"/>
      <c r="G412" s="8"/>
      <c r="H412" s="8"/>
      <c r="I412" s="8"/>
      <c r="J412" s="8"/>
      <c r="K412" s="8"/>
      <c r="L412" s="8"/>
      <c r="M412" s="15"/>
      <c r="N412" s="15"/>
      <c r="O412" s="13"/>
      <c r="P412" s="13"/>
      <c r="Q412" s="13"/>
      <c r="R412" s="13"/>
      <c r="S412" s="14"/>
      <c r="T412" s="13"/>
      <c r="U412" s="13"/>
      <c r="V412" s="13"/>
      <c r="W412" s="13"/>
      <c r="X412" s="13"/>
      <c r="Y412" s="13"/>
      <c r="Z412" s="13"/>
    </row>
    <row r="413" spans="1:26" ht="15.75">
      <c r="A413" s="11"/>
      <c r="B413" s="15"/>
      <c r="C413" s="11"/>
      <c r="D413" s="11"/>
      <c r="E413" s="15"/>
      <c r="F413" s="8"/>
      <c r="G413" s="8"/>
      <c r="H413" s="8"/>
      <c r="I413" s="8"/>
      <c r="J413" s="8"/>
      <c r="K413" s="8"/>
      <c r="L413" s="8"/>
      <c r="M413" s="15"/>
      <c r="N413" s="15"/>
      <c r="O413" s="13"/>
      <c r="P413" s="13"/>
      <c r="Q413" s="13"/>
      <c r="R413" s="13"/>
      <c r="S413" s="14"/>
      <c r="T413" s="13"/>
      <c r="U413" s="13"/>
      <c r="V413" s="13"/>
      <c r="W413" s="13"/>
      <c r="X413" s="13"/>
      <c r="Y413" s="13"/>
      <c r="Z413" s="13"/>
    </row>
    <row r="414" spans="1:26" ht="15.75">
      <c r="A414" s="11"/>
      <c r="B414" s="15"/>
      <c r="C414" s="11"/>
      <c r="D414" s="11"/>
      <c r="E414" s="15"/>
      <c r="F414" s="8"/>
      <c r="G414" s="8"/>
      <c r="H414" s="8"/>
      <c r="I414" s="8"/>
      <c r="J414" s="8"/>
      <c r="K414" s="8"/>
      <c r="L414" s="8"/>
      <c r="M414" s="15"/>
      <c r="N414" s="15"/>
      <c r="O414" s="13"/>
      <c r="P414" s="13"/>
      <c r="Q414" s="13"/>
      <c r="R414" s="13"/>
      <c r="S414" s="14"/>
      <c r="T414" s="13"/>
      <c r="U414" s="13"/>
      <c r="V414" s="13"/>
      <c r="W414" s="13"/>
      <c r="X414" s="13"/>
      <c r="Y414" s="13"/>
      <c r="Z414" s="13"/>
    </row>
    <row r="415" spans="1:26" ht="15.75">
      <c r="A415" s="11"/>
      <c r="B415" s="15"/>
      <c r="C415" s="11"/>
      <c r="D415" s="11"/>
      <c r="E415" s="15"/>
      <c r="F415" s="8"/>
      <c r="G415" s="8"/>
      <c r="H415" s="8"/>
      <c r="I415" s="8"/>
      <c r="J415" s="8"/>
      <c r="K415" s="8"/>
      <c r="L415" s="8"/>
      <c r="M415" s="15"/>
      <c r="N415" s="15"/>
      <c r="O415" s="13"/>
      <c r="P415" s="13"/>
      <c r="Q415" s="13"/>
      <c r="R415" s="13"/>
      <c r="S415" s="14"/>
      <c r="T415" s="13"/>
      <c r="U415" s="13"/>
      <c r="V415" s="13"/>
      <c r="W415" s="13"/>
      <c r="X415" s="13"/>
      <c r="Y415" s="13"/>
      <c r="Z415" s="13"/>
    </row>
    <row r="416" spans="1:26" ht="15.75">
      <c r="A416" s="11"/>
      <c r="B416" s="15"/>
      <c r="C416" s="11"/>
      <c r="D416" s="11"/>
      <c r="E416" s="15"/>
      <c r="F416" s="8"/>
      <c r="G416" s="8"/>
      <c r="H416" s="8"/>
      <c r="I416" s="8"/>
      <c r="J416" s="8"/>
      <c r="K416" s="8"/>
      <c r="L416" s="8"/>
      <c r="M416" s="15"/>
      <c r="N416" s="15"/>
      <c r="O416" s="13"/>
      <c r="P416" s="13"/>
      <c r="Q416" s="13"/>
      <c r="R416" s="13"/>
      <c r="S416" s="14"/>
      <c r="T416" s="13"/>
      <c r="U416" s="13"/>
      <c r="V416" s="13"/>
      <c r="W416" s="13"/>
      <c r="X416" s="13"/>
      <c r="Y416" s="13"/>
      <c r="Z416" s="13"/>
    </row>
    <row r="417" spans="1:26" ht="15.75">
      <c r="A417" s="11"/>
      <c r="B417" s="15"/>
      <c r="C417" s="11"/>
      <c r="D417" s="11"/>
      <c r="E417" s="15"/>
      <c r="F417" s="8"/>
      <c r="G417" s="8"/>
      <c r="H417" s="8"/>
      <c r="I417" s="8"/>
      <c r="J417" s="8"/>
      <c r="K417" s="8"/>
      <c r="L417" s="8"/>
      <c r="M417" s="15"/>
      <c r="N417" s="15"/>
      <c r="O417" s="13"/>
      <c r="P417" s="13"/>
      <c r="Q417" s="13"/>
      <c r="R417" s="13"/>
      <c r="S417" s="14"/>
      <c r="T417" s="13"/>
      <c r="U417" s="13"/>
      <c r="V417" s="13"/>
      <c r="W417" s="13"/>
      <c r="X417" s="13"/>
      <c r="Y417" s="13"/>
      <c r="Z417" s="13"/>
    </row>
    <row r="418" spans="1:26" ht="15.75">
      <c r="A418" s="11"/>
      <c r="B418" s="15"/>
      <c r="C418" s="11"/>
      <c r="D418" s="11"/>
      <c r="E418" s="15"/>
      <c r="F418" s="8"/>
      <c r="G418" s="8"/>
      <c r="H418" s="8"/>
      <c r="I418" s="8"/>
      <c r="J418" s="8"/>
      <c r="K418" s="8"/>
      <c r="L418" s="8"/>
      <c r="M418" s="15"/>
      <c r="N418" s="15"/>
      <c r="O418" s="13"/>
      <c r="P418" s="13"/>
      <c r="Q418" s="13"/>
      <c r="R418" s="13"/>
      <c r="S418" s="14"/>
      <c r="T418" s="13"/>
      <c r="U418" s="13"/>
      <c r="V418" s="13"/>
      <c r="W418" s="13"/>
      <c r="X418" s="13"/>
      <c r="Y418" s="13"/>
      <c r="Z418" s="13"/>
    </row>
    <row r="419" spans="1:26" ht="15.75">
      <c r="A419" s="11"/>
      <c r="B419" s="15"/>
      <c r="C419" s="11"/>
      <c r="D419" s="11"/>
      <c r="E419" s="15"/>
      <c r="F419" s="8"/>
      <c r="G419" s="8"/>
      <c r="H419" s="8"/>
      <c r="I419" s="8"/>
      <c r="J419" s="8"/>
      <c r="K419" s="8"/>
      <c r="L419" s="8"/>
      <c r="M419" s="15"/>
      <c r="N419" s="15"/>
      <c r="O419" s="13"/>
      <c r="P419" s="13"/>
      <c r="Q419" s="13"/>
      <c r="R419" s="13"/>
      <c r="S419" s="14"/>
      <c r="T419" s="13"/>
      <c r="U419" s="13"/>
      <c r="V419" s="13"/>
      <c r="W419" s="13"/>
      <c r="X419" s="13"/>
      <c r="Y419" s="13"/>
      <c r="Z419" s="13"/>
    </row>
    <row r="420" spans="1:26" ht="15.75">
      <c r="A420" s="11"/>
      <c r="B420" s="15"/>
      <c r="C420" s="11"/>
      <c r="D420" s="11"/>
      <c r="E420" s="15"/>
      <c r="F420" s="8"/>
      <c r="G420" s="8"/>
      <c r="H420" s="8"/>
      <c r="I420" s="8"/>
      <c r="J420" s="8"/>
      <c r="K420" s="8"/>
      <c r="L420" s="8"/>
      <c r="M420" s="15"/>
      <c r="N420" s="15"/>
      <c r="O420" s="13"/>
      <c r="P420" s="13"/>
      <c r="Q420" s="13"/>
      <c r="R420" s="13"/>
      <c r="S420" s="14"/>
      <c r="T420" s="13"/>
      <c r="U420" s="13"/>
      <c r="V420" s="13"/>
      <c r="W420" s="13"/>
      <c r="X420" s="13"/>
      <c r="Y420" s="13"/>
      <c r="Z420" s="13"/>
    </row>
    <row r="421" spans="1:26" ht="15.75">
      <c r="A421" s="11"/>
      <c r="B421" s="15"/>
      <c r="C421" s="11"/>
      <c r="D421" s="11"/>
      <c r="E421" s="15"/>
      <c r="F421" s="8"/>
      <c r="G421" s="8"/>
      <c r="H421" s="8"/>
      <c r="I421" s="8"/>
      <c r="J421" s="8"/>
      <c r="K421" s="8"/>
      <c r="L421" s="8"/>
      <c r="M421" s="15"/>
      <c r="N421" s="15"/>
      <c r="O421" s="13"/>
      <c r="P421" s="13"/>
      <c r="Q421" s="13"/>
      <c r="R421" s="13"/>
      <c r="S421" s="14"/>
      <c r="T421" s="13"/>
      <c r="U421" s="13"/>
      <c r="V421" s="13"/>
      <c r="W421" s="13"/>
      <c r="X421" s="13"/>
      <c r="Y421" s="13"/>
      <c r="Z421" s="13"/>
    </row>
    <row r="422" spans="1:26" ht="15.75">
      <c r="A422" s="11"/>
      <c r="B422" s="15"/>
      <c r="C422" s="11"/>
      <c r="D422" s="11"/>
      <c r="E422" s="15"/>
      <c r="F422" s="8"/>
      <c r="G422" s="8"/>
      <c r="H422" s="8"/>
      <c r="I422" s="8"/>
      <c r="J422" s="8"/>
      <c r="K422" s="8"/>
      <c r="L422" s="8"/>
      <c r="M422" s="15"/>
      <c r="N422" s="15"/>
      <c r="O422" s="13"/>
      <c r="P422" s="13"/>
      <c r="Q422" s="13"/>
      <c r="R422" s="13"/>
      <c r="S422" s="14"/>
      <c r="T422" s="13"/>
      <c r="U422" s="13"/>
      <c r="V422" s="13"/>
      <c r="W422" s="13"/>
      <c r="X422" s="13"/>
      <c r="Y422" s="13"/>
      <c r="Z422" s="13"/>
    </row>
    <row r="423" spans="1:26" ht="15.75">
      <c r="A423" s="11"/>
      <c r="B423" s="15"/>
      <c r="C423" s="11"/>
      <c r="D423" s="11"/>
      <c r="E423" s="15"/>
      <c r="F423" s="8"/>
      <c r="G423" s="8"/>
      <c r="H423" s="8"/>
      <c r="I423" s="8"/>
      <c r="J423" s="8"/>
      <c r="K423" s="8"/>
      <c r="L423" s="8"/>
      <c r="M423" s="15"/>
      <c r="N423" s="15"/>
      <c r="O423" s="13"/>
      <c r="P423" s="13"/>
      <c r="Q423" s="13"/>
      <c r="R423" s="13"/>
      <c r="S423" s="14"/>
      <c r="T423" s="13"/>
      <c r="U423" s="13"/>
      <c r="V423" s="13"/>
      <c r="W423" s="13"/>
      <c r="X423" s="13"/>
      <c r="Y423" s="13"/>
      <c r="Z423" s="13"/>
    </row>
    <row r="424" spans="1:26" ht="15.75">
      <c r="A424" s="11"/>
      <c r="B424" s="15"/>
      <c r="C424" s="11"/>
      <c r="D424" s="11"/>
      <c r="E424" s="15"/>
      <c r="F424" s="8"/>
      <c r="G424" s="8"/>
      <c r="H424" s="8"/>
      <c r="I424" s="8"/>
      <c r="J424" s="8"/>
      <c r="K424" s="8"/>
      <c r="L424" s="8"/>
      <c r="M424" s="15"/>
      <c r="N424" s="15"/>
      <c r="O424" s="13"/>
      <c r="P424" s="13"/>
      <c r="Q424" s="13"/>
      <c r="R424" s="13"/>
      <c r="S424" s="14"/>
      <c r="T424" s="13"/>
      <c r="U424" s="13"/>
      <c r="V424" s="13"/>
      <c r="W424" s="13"/>
      <c r="X424" s="13"/>
      <c r="Y424" s="13"/>
      <c r="Z424" s="13"/>
    </row>
    <row r="425" spans="1:26" ht="15.75">
      <c r="A425" s="11"/>
      <c r="B425" s="15"/>
      <c r="C425" s="11"/>
      <c r="D425" s="11"/>
      <c r="E425" s="15"/>
      <c r="F425" s="8"/>
      <c r="G425" s="8"/>
      <c r="H425" s="8"/>
      <c r="I425" s="8"/>
      <c r="J425" s="8"/>
      <c r="K425" s="8"/>
      <c r="L425" s="8"/>
      <c r="M425" s="15"/>
      <c r="N425" s="15"/>
      <c r="O425" s="13"/>
      <c r="P425" s="13"/>
      <c r="Q425" s="13"/>
      <c r="R425" s="13"/>
      <c r="S425" s="14"/>
      <c r="T425" s="13"/>
      <c r="U425" s="13"/>
      <c r="V425" s="13"/>
      <c r="W425" s="13"/>
      <c r="X425" s="13"/>
      <c r="Y425" s="13"/>
      <c r="Z425" s="13"/>
    </row>
    <row r="426" spans="1:26" ht="15.75">
      <c r="A426" s="11"/>
      <c r="B426" s="15"/>
      <c r="C426" s="11"/>
      <c r="D426" s="11"/>
      <c r="E426" s="15"/>
      <c r="F426" s="8"/>
      <c r="G426" s="8"/>
      <c r="H426" s="8"/>
      <c r="I426" s="8"/>
      <c r="J426" s="8"/>
      <c r="K426" s="8"/>
      <c r="L426" s="8"/>
      <c r="M426" s="15"/>
      <c r="N426" s="15"/>
      <c r="O426" s="13"/>
      <c r="P426" s="13"/>
      <c r="Q426" s="13"/>
      <c r="R426" s="13"/>
      <c r="S426" s="14"/>
      <c r="T426" s="13"/>
      <c r="U426" s="13"/>
      <c r="V426" s="13"/>
      <c r="W426" s="13"/>
      <c r="X426" s="13"/>
      <c r="Y426" s="13"/>
      <c r="Z426" s="13"/>
    </row>
    <row r="427" spans="1:26" ht="15.75">
      <c r="A427" s="11"/>
      <c r="B427" s="15"/>
      <c r="C427" s="11"/>
      <c r="D427" s="11"/>
      <c r="E427" s="15"/>
      <c r="F427" s="8"/>
      <c r="G427" s="8"/>
      <c r="H427" s="8"/>
      <c r="I427" s="8"/>
      <c r="J427" s="8"/>
      <c r="K427" s="8"/>
      <c r="L427" s="8"/>
      <c r="M427" s="15"/>
      <c r="N427" s="15"/>
      <c r="O427" s="13"/>
      <c r="P427" s="13"/>
      <c r="Q427" s="13"/>
      <c r="R427" s="13"/>
      <c r="S427" s="14"/>
      <c r="T427" s="13"/>
      <c r="U427" s="13"/>
      <c r="V427" s="13"/>
      <c r="W427" s="13"/>
      <c r="X427" s="13"/>
      <c r="Y427" s="13"/>
      <c r="Z427" s="13"/>
    </row>
    <row r="428" spans="1:26" ht="15.75">
      <c r="A428" s="11"/>
      <c r="B428" s="15"/>
      <c r="C428" s="11"/>
      <c r="D428" s="11"/>
      <c r="E428" s="15"/>
      <c r="F428" s="8"/>
      <c r="G428" s="8"/>
      <c r="H428" s="8"/>
      <c r="I428" s="8"/>
      <c r="J428" s="8"/>
      <c r="K428" s="8"/>
      <c r="L428" s="8"/>
      <c r="M428" s="15"/>
      <c r="N428" s="15"/>
      <c r="O428" s="13"/>
      <c r="P428" s="13"/>
      <c r="Q428" s="13"/>
      <c r="R428" s="13"/>
      <c r="S428" s="14"/>
      <c r="T428" s="13"/>
      <c r="U428" s="13"/>
      <c r="V428" s="13"/>
      <c r="W428" s="13"/>
      <c r="X428" s="13"/>
      <c r="Y428" s="13"/>
      <c r="Z428" s="13"/>
    </row>
    <row r="429" spans="1:26" ht="15.75">
      <c r="A429" s="11"/>
      <c r="B429" s="15"/>
      <c r="C429" s="11"/>
      <c r="D429" s="11"/>
      <c r="E429" s="15"/>
      <c r="F429" s="8"/>
      <c r="G429" s="8"/>
      <c r="H429" s="8"/>
      <c r="I429" s="8"/>
      <c r="J429" s="8"/>
      <c r="K429" s="8"/>
      <c r="L429" s="8"/>
      <c r="M429" s="15"/>
      <c r="N429" s="15"/>
      <c r="O429" s="13"/>
      <c r="P429" s="13"/>
      <c r="Q429" s="13"/>
      <c r="R429" s="13"/>
      <c r="S429" s="14"/>
      <c r="T429" s="13"/>
      <c r="U429" s="13"/>
      <c r="V429" s="13"/>
      <c r="W429" s="13"/>
      <c r="X429" s="13"/>
      <c r="Y429" s="13"/>
      <c r="Z429" s="13"/>
    </row>
    <row r="430" spans="1:26" ht="15.75">
      <c r="A430" s="11"/>
      <c r="B430" s="15"/>
      <c r="C430" s="11"/>
      <c r="D430" s="11"/>
      <c r="E430" s="15"/>
      <c r="F430" s="8"/>
      <c r="G430" s="8"/>
      <c r="H430" s="8"/>
      <c r="I430" s="8"/>
      <c r="J430" s="8"/>
      <c r="K430" s="8"/>
      <c r="L430" s="8"/>
      <c r="M430" s="15"/>
      <c r="N430" s="15"/>
      <c r="O430" s="13"/>
      <c r="P430" s="13"/>
      <c r="Q430" s="13"/>
      <c r="R430" s="13"/>
      <c r="S430" s="14"/>
      <c r="T430" s="13"/>
      <c r="U430" s="13"/>
      <c r="V430" s="13"/>
      <c r="W430" s="13"/>
      <c r="X430" s="13"/>
      <c r="Y430" s="13"/>
      <c r="Z430" s="13"/>
    </row>
    <row r="431" spans="1:26" ht="15.75">
      <c r="A431" s="11"/>
      <c r="B431" s="15"/>
      <c r="C431" s="11"/>
      <c r="D431" s="11"/>
      <c r="E431" s="15"/>
      <c r="F431" s="8"/>
      <c r="G431" s="8"/>
      <c r="H431" s="8"/>
      <c r="I431" s="8"/>
      <c r="J431" s="8"/>
      <c r="K431" s="8"/>
      <c r="L431" s="8"/>
      <c r="M431" s="15"/>
      <c r="N431" s="15"/>
      <c r="O431" s="13"/>
      <c r="P431" s="13"/>
      <c r="Q431" s="13"/>
      <c r="R431" s="13"/>
      <c r="S431" s="14"/>
      <c r="T431" s="13"/>
      <c r="U431" s="13"/>
      <c r="V431" s="13"/>
      <c r="W431" s="13"/>
      <c r="X431" s="13"/>
      <c r="Y431" s="13"/>
      <c r="Z431" s="13"/>
    </row>
    <row r="432" spans="1:26" ht="15.75">
      <c r="A432" s="11"/>
      <c r="B432" s="15"/>
      <c r="C432" s="11"/>
      <c r="D432" s="11"/>
      <c r="E432" s="15"/>
      <c r="F432" s="8"/>
      <c r="G432" s="8"/>
      <c r="H432" s="8"/>
      <c r="I432" s="8"/>
      <c r="J432" s="8"/>
      <c r="K432" s="8"/>
      <c r="L432" s="8"/>
      <c r="M432" s="15"/>
      <c r="N432" s="15"/>
      <c r="O432" s="13"/>
      <c r="P432" s="13"/>
      <c r="Q432" s="13"/>
      <c r="R432" s="13"/>
      <c r="S432" s="14"/>
      <c r="T432" s="13"/>
      <c r="U432" s="13"/>
      <c r="V432" s="13"/>
      <c r="W432" s="13"/>
      <c r="X432" s="13"/>
      <c r="Y432" s="13"/>
      <c r="Z432" s="13"/>
    </row>
    <row r="433" spans="1:26" ht="15.75">
      <c r="A433" s="11"/>
      <c r="B433" s="15"/>
      <c r="C433" s="11"/>
      <c r="D433" s="11"/>
      <c r="E433" s="15"/>
      <c r="F433" s="8"/>
      <c r="G433" s="8"/>
      <c r="H433" s="8"/>
      <c r="I433" s="8"/>
      <c r="J433" s="8"/>
      <c r="K433" s="8"/>
      <c r="L433" s="8"/>
      <c r="M433" s="15"/>
      <c r="N433" s="15"/>
      <c r="O433" s="13"/>
      <c r="P433" s="13"/>
      <c r="Q433" s="13"/>
      <c r="R433" s="13"/>
      <c r="S433" s="14"/>
      <c r="T433" s="13"/>
      <c r="U433" s="13"/>
      <c r="V433" s="13"/>
      <c r="W433" s="13"/>
      <c r="X433" s="13"/>
      <c r="Y433" s="13"/>
      <c r="Z433" s="13"/>
    </row>
    <row r="434" spans="1:26" ht="15.75">
      <c r="A434" s="11"/>
      <c r="B434" s="15"/>
      <c r="C434" s="11"/>
      <c r="D434" s="11"/>
      <c r="E434" s="15"/>
      <c r="F434" s="8"/>
      <c r="G434" s="8"/>
      <c r="H434" s="8"/>
      <c r="I434" s="8"/>
      <c r="J434" s="8"/>
      <c r="K434" s="8"/>
      <c r="L434" s="8"/>
      <c r="M434" s="15"/>
      <c r="N434" s="15"/>
      <c r="O434" s="13"/>
      <c r="P434" s="13"/>
      <c r="Q434" s="13"/>
      <c r="R434" s="13"/>
      <c r="S434" s="14"/>
      <c r="T434" s="13"/>
      <c r="U434" s="13"/>
      <c r="V434" s="13"/>
      <c r="W434" s="13"/>
      <c r="X434" s="13"/>
      <c r="Y434" s="13"/>
      <c r="Z434" s="13"/>
    </row>
    <row r="435" spans="1:26" ht="15.75">
      <c r="A435" s="11"/>
      <c r="B435" s="15"/>
      <c r="C435" s="11"/>
      <c r="D435" s="11"/>
      <c r="E435" s="15"/>
      <c r="F435" s="8"/>
      <c r="G435" s="8"/>
      <c r="H435" s="8"/>
      <c r="I435" s="8"/>
      <c r="J435" s="8"/>
      <c r="K435" s="8"/>
      <c r="L435" s="8"/>
      <c r="M435" s="15"/>
      <c r="N435" s="15"/>
      <c r="O435" s="13"/>
      <c r="P435" s="13"/>
      <c r="Q435" s="13"/>
      <c r="R435" s="13"/>
      <c r="S435" s="14"/>
      <c r="T435" s="13"/>
      <c r="U435" s="13"/>
      <c r="V435" s="13"/>
      <c r="W435" s="13"/>
      <c r="X435" s="13"/>
      <c r="Y435" s="13"/>
      <c r="Z435" s="13"/>
    </row>
    <row r="436" spans="1:26" ht="15.75">
      <c r="A436" s="11"/>
      <c r="B436" s="15"/>
      <c r="C436" s="11"/>
      <c r="D436" s="11"/>
      <c r="E436" s="15"/>
      <c r="F436" s="8"/>
      <c r="G436" s="8"/>
      <c r="H436" s="8"/>
      <c r="I436" s="8"/>
      <c r="J436" s="8"/>
      <c r="K436" s="8"/>
      <c r="L436" s="8"/>
      <c r="M436" s="15"/>
      <c r="N436" s="15"/>
      <c r="O436" s="13"/>
      <c r="P436" s="13"/>
      <c r="Q436" s="13"/>
      <c r="R436" s="13"/>
      <c r="S436" s="14"/>
      <c r="T436" s="13"/>
      <c r="U436" s="13"/>
      <c r="V436" s="13"/>
      <c r="W436" s="13"/>
      <c r="X436" s="13"/>
      <c r="Y436" s="13"/>
      <c r="Z436" s="13"/>
    </row>
    <row r="437" spans="1:26" ht="15.75">
      <c r="A437" s="11"/>
      <c r="B437" s="15"/>
      <c r="C437" s="11"/>
      <c r="D437" s="11"/>
      <c r="E437" s="15"/>
      <c r="F437" s="8"/>
      <c r="G437" s="8"/>
      <c r="H437" s="8"/>
      <c r="I437" s="8"/>
      <c r="J437" s="8"/>
      <c r="K437" s="8"/>
      <c r="L437" s="8"/>
      <c r="M437" s="15"/>
      <c r="N437" s="15"/>
      <c r="O437" s="13"/>
      <c r="P437" s="13"/>
      <c r="Q437" s="13"/>
      <c r="R437" s="13"/>
      <c r="S437" s="14"/>
      <c r="T437" s="13"/>
      <c r="U437" s="13"/>
      <c r="V437" s="13"/>
      <c r="W437" s="13"/>
      <c r="X437" s="13"/>
      <c r="Y437" s="13"/>
      <c r="Z437" s="13"/>
    </row>
    <row r="438" spans="1:26" ht="15.75">
      <c r="A438" s="11"/>
      <c r="B438" s="15"/>
      <c r="C438" s="11"/>
      <c r="D438" s="11"/>
      <c r="E438" s="15"/>
      <c r="F438" s="8"/>
      <c r="G438" s="8"/>
      <c r="H438" s="8"/>
      <c r="I438" s="8"/>
      <c r="J438" s="8"/>
      <c r="K438" s="8"/>
      <c r="L438" s="8"/>
      <c r="M438" s="15"/>
      <c r="N438" s="15"/>
      <c r="O438" s="13"/>
      <c r="P438" s="13"/>
      <c r="Q438" s="13"/>
      <c r="R438" s="13"/>
      <c r="S438" s="14"/>
      <c r="T438" s="13"/>
      <c r="U438" s="13"/>
      <c r="V438" s="13"/>
      <c r="W438" s="13"/>
      <c r="X438" s="13"/>
      <c r="Y438" s="13"/>
      <c r="Z438" s="13"/>
    </row>
    <row r="439" spans="1:26" ht="15.75">
      <c r="A439" s="11"/>
      <c r="B439" s="15"/>
      <c r="C439" s="11"/>
      <c r="D439" s="11"/>
      <c r="E439" s="15"/>
      <c r="F439" s="8"/>
      <c r="G439" s="8"/>
      <c r="H439" s="8"/>
      <c r="I439" s="8"/>
      <c r="J439" s="8"/>
      <c r="K439" s="8"/>
      <c r="L439" s="8"/>
      <c r="M439" s="15"/>
      <c r="N439" s="15"/>
      <c r="O439" s="13"/>
      <c r="P439" s="13"/>
      <c r="Q439" s="13"/>
      <c r="R439" s="13"/>
      <c r="S439" s="14"/>
      <c r="T439" s="13"/>
      <c r="U439" s="13"/>
      <c r="V439" s="13"/>
      <c r="W439" s="13"/>
      <c r="X439" s="13"/>
      <c r="Y439" s="13"/>
      <c r="Z439" s="13"/>
    </row>
    <row r="440" spans="1:26" ht="15.75">
      <c r="A440" s="11"/>
      <c r="B440" s="15"/>
      <c r="C440" s="11"/>
      <c r="D440" s="11"/>
      <c r="E440" s="15"/>
      <c r="F440" s="8"/>
      <c r="G440" s="8"/>
      <c r="H440" s="8"/>
      <c r="I440" s="8"/>
      <c r="J440" s="8"/>
      <c r="K440" s="8"/>
      <c r="L440" s="8"/>
      <c r="M440" s="15"/>
      <c r="N440" s="15"/>
      <c r="O440" s="13"/>
      <c r="P440" s="13"/>
      <c r="Q440" s="13"/>
      <c r="R440" s="13"/>
      <c r="S440" s="14"/>
      <c r="T440" s="13"/>
      <c r="U440" s="13"/>
      <c r="V440" s="13"/>
      <c r="W440" s="13"/>
      <c r="X440" s="13"/>
      <c r="Y440" s="13"/>
      <c r="Z440" s="13"/>
    </row>
    <row r="441" spans="1:26" ht="15.75">
      <c r="A441" s="11"/>
      <c r="B441" s="15"/>
      <c r="C441" s="11"/>
      <c r="D441" s="11"/>
      <c r="E441" s="15"/>
      <c r="F441" s="8"/>
      <c r="G441" s="8"/>
      <c r="H441" s="8"/>
      <c r="I441" s="8"/>
      <c r="J441" s="8"/>
      <c r="K441" s="8"/>
      <c r="L441" s="8"/>
      <c r="M441" s="15"/>
      <c r="N441" s="15"/>
      <c r="O441" s="13"/>
      <c r="P441" s="13"/>
      <c r="Q441" s="13"/>
      <c r="R441" s="13"/>
      <c r="S441" s="14"/>
      <c r="T441" s="13"/>
      <c r="U441" s="13"/>
      <c r="V441" s="13"/>
      <c r="W441" s="13"/>
      <c r="X441" s="13"/>
      <c r="Y441" s="13"/>
      <c r="Z441" s="13"/>
    </row>
    <row r="442" spans="1:26" ht="15.75">
      <c r="A442" s="11"/>
      <c r="B442" s="15"/>
      <c r="C442" s="11"/>
      <c r="D442" s="11"/>
      <c r="E442" s="15"/>
      <c r="F442" s="8"/>
      <c r="G442" s="8"/>
      <c r="H442" s="8"/>
      <c r="I442" s="8"/>
      <c r="J442" s="8"/>
      <c r="K442" s="8"/>
      <c r="L442" s="8"/>
      <c r="M442" s="15"/>
      <c r="N442" s="15"/>
      <c r="O442" s="13"/>
      <c r="P442" s="13"/>
      <c r="Q442" s="13"/>
      <c r="R442" s="13"/>
      <c r="S442" s="14"/>
      <c r="T442" s="13"/>
      <c r="U442" s="13"/>
      <c r="V442" s="13"/>
      <c r="W442" s="13"/>
      <c r="X442" s="13"/>
      <c r="Y442" s="13"/>
      <c r="Z442" s="13"/>
    </row>
    <row r="443" spans="1:26" ht="15.75">
      <c r="A443" s="11"/>
      <c r="B443" s="15"/>
      <c r="C443" s="11"/>
      <c r="D443" s="11"/>
      <c r="E443" s="15"/>
      <c r="F443" s="8"/>
      <c r="G443" s="8"/>
      <c r="H443" s="8"/>
      <c r="I443" s="8"/>
      <c r="J443" s="8"/>
      <c r="K443" s="8"/>
      <c r="L443" s="8"/>
      <c r="M443" s="15"/>
      <c r="N443" s="15"/>
      <c r="O443" s="13"/>
      <c r="P443" s="13"/>
      <c r="Q443" s="13"/>
      <c r="R443" s="13"/>
      <c r="S443" s="14"/>
      <c r="T443" s="13"/>
      <c r="U443" s="13"/>
      <c r="V443" s="13"/>
      <c r="W443" s="13"/>
      <c r="X443" s="13"/>
      <c r="Y443" s="13"/>
      <c r="Z443" s="13"/>
    </row>
    <row r="444" spans="1:26" ht="15.75">
      <c r="A444" s="11"/>
      <c r="B444" s="15"/>
      <c r="C444" s="11"/>
      <c r="D444" s="11"/>
      <c r="E444" s="15"/>
      <c r="F444" s="8"/>
      <c r="G444" s="8"/>
      <c r="H444" s="8"/>
      <c r="I444" s="8"/>
      <c r="J444" s="8"/>
      <c r="K444" s="8"/>
      <c r="L444" s="8"/>
      <c r="M444" s="15"/>
      <c r="N444" s="15"/>
      <c r="O444" s="13"/>
      <c r="P444" s="13"/>
      <c r="Q444" s="13"/>
      <c r="R444" s="13"/>
      <c r="S444" s="14"/>
      <c r="T444" s="13"/>
      <c r="U444" s="13"/>
      <c r="V444" s="13"/>
      <c r="W444" s="13"/>
      <c r="X444" s="13"/>
      <c r="Y444" s="13"/>
      <c r="Z444" s="13"/>
    </row>
    <row r="445" spans="1:26" ht="15.75">
      <c r="A445" s="11"/>
      <c r="B445" s="15"/>
      <c r="C445" s="11"/>
      <c r="D445" s="11"/>
      <c r="E445" s="15"/>
      <c r="F445" s="8"/>
      <c r="G445" s="8"/>
      <c r="H445" s="8"/>
      <c r="I445" s="8"/>
      <c r="J445" s="8"/>
      <c r="K445" s="8"/>
      <c r="L445" s="8"/>
      <c r="M445" s="15"/>
      <c r="N445" s="15"/>
      <c r="O445" s="13"/>
      <c r="P445" s="13"/>
      <c r="Q445" s="13"/>
      <c r="R445" s="13"/>
      <c r="S445" s="14"/>
      <c r="T445" s="13"/>
      <c r="U445" s="13"/>
      <c r="V445" s="13"/>
      <c r="W445" s="13"/>
      <c r="X445" s="13"/>
      <c r="Y445" s="13"/>
      <c r="Z445" s="13"/>
    </row>
    <row r="446" spans="1:21" ht="15.75">
      <c r="A446" s="11"/>
      <c r="B446" s="15"/>
      <c r="C446" s="11"/>
      <c r="D446" s="11"/>
      <c r="E446" s="15"/>
      <c r="F446" s="8"/>
      <c r="G446" s="8"/>
      <c r="H446" s="8"/>
      <c r="I446" s="8"/>
      <c r="J446" s="8"/>
      <c r="K446" s="8"/>
      <c r="L446" s="8"/>
      <c r="M446" s="15"/>
      <c r="N446" s="15"/>
      <c r="O446" s="13"/>
      <c r="P446" s="13"/>
      <c r="Q446" s="13"/>
      <c r="R446" s="13"/>
      <c r="S446" s="14"/>
      <c r="T446" s="13"/>
      <c r="U446" s="13"/>
    </row>
    <row r="447" spans="1:21" ht="15.75">
      <c r="A447" s="11"/>
      <c r="B447" s="15"/>
      <c r="C447" s="11"/>
      <c r="D447" s="11"/>
      <c r="E447" s="15"/>
      <c r="F447" s="8"/>
      <c r="G447" s="8"/>
      <c r="H447" s="8"/>
      <c r="I447" s="8"/>
      <c r="J447" s="8"/>
      <c r="K447" s="8"/>
      <c r="L447" s="8"/>
      <c r="M447" s="15"/>
      <c r="N447" s="15"/>
      <c r="O447" s="13"/>
      <c r="P447" s="13"/>
      <c r="Q447" s="13"/>
      <c r="R447" s="13"/>
      <c r="S447" s="14"/>
      <c r="T447" s="13"/>
      <c r="U447" s="13"/>
    </row>
    <row r="448" spans="1:21" ht="15.75">
      <c r="A448" s="11"/>
      <c r="B448" s="15"/>
      <c r="C448" s="11"/>
      <c r="D448" s="11"/>
      <c r="E448" s="15"/>
      <c r="F448" s="8"/>
      <c r="G448" s="8"/>
      <c r="H448" s="8"/>
      <c r="I448" s="8"/>
      <c r="J448" s="8"/>
      <c r="K448" s="8"/>
      <c r="L448" s="8"/>
      <c r="M448" s="15"/>
      <c r="N448" s="15"/>
      <c r="O448" s="13"/>
      <c r="P448" s="13"/>
      <c r="Q448" s="13"/>
      <c r="R448" s="13"/>
      <c r="S448" s="14"/>
      <c r="T448" s="13"/>
      <c r="U448" s="13"/>
    </row>
    <row r="449" spans="1:21" ht="15.75">
      <c r="A449" s="11"/>
      <c r="B449" s="15"/>
      <c r="C449" s="11"/>
      <c r="D449" s="11"/>
      <c r="E449" s="15"/>
      <c r="F449" s="8"/>
      <c r="G449" s="8"/>
      <c r="H449" s="8"/>
      <c r="I449" s="8"/>
      <c r="J449" s="8"/>
      <c r="K449" s="8"/>
      <c r="L449" s="8"/>
      <c r="M449" s="15"/>
      <c r="N449" s="15"/>
      <c r="O449" s="13"/>
      <c r="P449" s="13"/>
      <c r="Q449" s="13"/>
      <c r="R449" s="13"/>
      <c r="S449" s="14"/>
      <c r="T449" s="13"/>
      <c r="U449" s="13"/>
    </row>
    <row r="450" spans="1:21" ht="15.75">
      <c r="A450" s="11"/>
      <c r="B450" s="15"/>
      <c r="C450" s="11"/>
      <c r="D450" s="11"/>
      <c r="E450" s="15"/>
      <c r="F450" s="8"/>
      <c r="G450" s="8"/>
      <c r="H450" s="8"/>
      <c r="I450" s="8"/>
      <c r="J450" s="8"/>
      <c r="K450" s="8"/>
      <c r="L450" s="8"/>
      <c r="M450" s="15"/>
      <c r="N450" s="15"/>
      <c r="O450" s="13"/>
      <c r="P450" s="13"/>
      <c r="Q450" s="13"/>
      <c r="R450" s="13"/>
      <c r="S450" s="14"/>
      <c r="T450" s="13"/>
      <c r="U450" s="13"/>
    </row>
    <row r="451" spans="1:21" ht="15.75">
      <c r="A451" s="11"/>
      <c r="B451" s="15"/>
      <c r="C451" s="11"/>
      <c r="D451" s="11"/>
      <c r="E451" s="15"/>
      <c r="F451" s="8"/>
      <c r="G451" s="8"/>
      <c r="H451" s="8"/>
      <c r="I451" s="8"/>
      <c r="J451" s="8"/>
      <c r="K451" s="8"/>
      <c r="L451" s="8"/>
      <c r="M451" s="15"/>
      <c r="N451" s="15"/>
      <c r="O451" s="13"/>
      <c r="P451" s="13"/>
      <c r="Q451" s="13"/>
      <c r="R451" s="13"/>
      <c r="S451" s="14"/>
      <c r="T451" s="13"/>
      <c r="U451" s="13"/>
    </row>
  </sheetData>
  <sheetProtection/>
  <mergeCells count="166">
    <mergeCell ref="M64:M65"/>
    <mergeCell ref="M68:M69"/>
    <mergeCell ref="H3:H4"/>
    <mergeCell ref="N55:N60"/>
    <mergeCell ref="D98:D103"/>
    <mergeCell ref="E3:E4"/>
    <mergeCell ref="D67:D73"/>
    <mergeCell ref="D80:D85"/>
    <mergeCell ref="D74:D79"/>
    <mergeCell ref="M5:M10"/>
    <mergeCell ref="A61:A66"/>
    <mergeCell ref="A49:A54"/>
    <mergeCell ref="A98:A103"/>
    <mergeCell ref="A80:A85"/>
    <mergeCell ref="A67:A73"/>
    <mergeCell ref="A86:A91"/>
    <mergeCell ref="A92:A97"/>
    <mergeCell ref="A74:A79"/>
    <mergeCell ref="A55:A60"/>
    <mergeCell ref="N116:N121"/>
    <mergeCell ref="N110:N115"/>
    <mergeCell ref="F3:G3"/>
    <mergeCell ref="I3:L3"/>
    <mergeCell ref="N134:N139"/>
    <mergeCell ref="M128:M133"/>
    <mergeCell ref="N3:N4"/>
    <mergeCell ref="M3:M4"/>
    <mergeCell ref="N49:N54"/>
    <mergeCell ref="M37:M42"/>
    <mergeCell ref="D128:D133"/>
    <mergeCell ref="N128:N133"/>
    <mergeCell ref="D134:D139"/>
    <mergeCell ref="M134:M139"/>
    <mergeCell ref="C116:C121"/>
    <mergeCell ref="C104:C109"/>
    <mergeCell ref="C122:C127"/>
    <mergeCell ref="M122:M127"/>
    <mergeCell ref="N122:N127"/>
    <mergeCell ref="D104:D109"/>
    <mergeCell ref="B122:B127"/>
    <mergeCell ref="B104:B109"/>
    <mergeCell ref="B110:B115"/>
    <mergeCell ref="C110:C115"/>
    <mergeCell ref="B116:B121"/>
    <mergeCell ref="A116:A121"/>
    <mergeCell ref="A110:A115"/>
    <mergeCell ref="A104:A109"/>
    <mergeCell ref="A122:A127"/>
    <mergeCell ref="B61:B66"/>
    <mergeCell ref="B92:B97"/>
    <mergeCell ref="C92:C97"/>
    <mergeCell ref="C80:C85"/>
    <mergeCell ref="C67:C73"/>
    <mergeCell ref="C61:C66"/>
    <mergeCell ref="B98:B103"/>
    <mergeCell ref="B67:B73"/>
    <mergeCell ref="B80:B85"/>
    <mergeCell ref="B86:B91"/>
    <mergeCell ref="C86:C91"/>
    <mergeCell ref="C98:C103"/>
    <mergeCell ref="B74:B79"/>
    <mergeCell ref="C74:C79"/>
    <mergeCell ref="A134:A139"/>
    <mergeCell ref="A128:A133"/>
    <mergeCell ref="B128:B133"/>
    <mergeCell ref="C128:C133"/>
    <mergeCell ref="B134:B139"/>
    <mergeCell ref="C134:C139"/>
    <mergeCell ref="C25:C30"/>
    <mergeCell ref="B25:B30"/>
    <mergeCell ref="B43:B48"/>
    <mergeCell ref="A43:A48"/>
    <mergeCell ref="C43:C48"/>
    <mergeCell ref="B55:B60"/>
    <mergeCell ref="D122:D127"/>
    <mergeCell ref="D116:D121"/>
    <mergeCell ref="D86:D91"/>
    <mergeCell ref="M116:M121"/>
    <mergeCell ref="M49:M54"/>
    <mergeCell ref="D43:D48"/>
    <mergeCell ref="M43:M45"/>
    <mergeCell ref="D110:D115"/>
    <mergeCell ref="H71:H72"/>
    <mergeCell ref="M57:M60"/>
    <mergeCell ref="M110:M115"/>
    <mergeCell ref="N37:N42"/>
    <mergeCell ref="N5:N10"/>
    <mergeCell ref="N43:N48"/>
    <mergeCell ref="N25:N30"/>
    <mergeCell ref="M25:M30"/>
    <mergeCell ref="N31:N36"/>
    <mergeCell ref="M33:M36"/>
    <mergeCell ref="M13:M14"/>
    <mergeCell ref="M46:M48"/>
    <mergeCell ref="S3:S4"/>
    <mergeCell ref="O3:O4"/>
    <mergeCell ref="P3:P4"/>
    <mergeCell ref="Q3:Q4"/>
    <mergeCell ref="R3:R4"/>
    <mergeCell ref="D3:D4"/>
    <mergeCell ref="N61:N66"/>
    <mergeCell ref="A5:D10"/>
    <mergeCell ref="A3:A4"/>
    <mergeCell ref="B3:B4"/>
    <mergeCell ref="C37:C42"/>
    <mergeCell ref="B37:B42"/>
    <mergeCell ref="A37:A42"/>
    <mergeCell ref="C18:C24"/>
    <mergeCell ref="C3:C4"/>
    <mergeCell ref="M15:M17"/>
    <mergeCell ref="A1:N1"/>
    <mergeCell ref="N18:N24"/>
    <mergeCell ref="D18:D24"/>
    <mergeCell ref="A18:A24"/>
    <mergeCell ref="B18:B24"/>
    <mergeCell ref="N11:N17"/>
    <mergeCell ref="F11:F12"/>
    <mergeCell ref="G11:G12"/>
    <mergeCell ref="H11:H12"/>
    <mergeCell ref="I11:I12"/>
    <mergeCell ref="N104:N109"/>
    <mergeCell ref="N98:N103"/>
    <mergeCell ref="N86:N91"/>
    <mergeCell ref="M86:M91"/>
    <mergeCell ref="N67:N73"/>
    <mergeCell ref="N92:N97"/>
    <mergeCell ref="N74:N79"/>
    <mergeCell ref="M74:M79"/>
    <mergeCell ref="N80:N85"/>
    <mergeCell ref="M104:M109"/>
    <mergeCell ref="M31:M32"/>
    <mergeCell ref="M18:M24"/>
    <mergeCell ref="C31:C36"/>
    <mergeCell ref="D37:D42"/>
    <mergeCell ref="D92:D97"/>
    <mergeCell ref="C49:C54"/>
    <mergeCell ref="E71:E72"/>
    <mergeCell ref="M80:M85"/>
    <mergeCell ref="L71:L72"/>
    <mergeCell ref="F71:F72"/>
    <mergeCell ref="A11:A17"/>
    <mergeCell ref="B11:B17"/>
    <mergeCell ref="C11:C17"/>
    <mergeCell ref="D11:D17"/>
    <mergeCell ref="M98:M103"/>
    <mergeCell ref="M92:M97"/>
    <mergeCell ref="D55:D60"/>
    <mergeCell ref="M55:M56"/>
    <mergeCell ref="M62:M63"/>
    <mergeCell ref="C55:C60"/>
    <mergeCell ref="B31:B36"/>
    <mergeCell ref="A31:A36"/>
    <mergeCell ref="D25:D30"/>
    <mergeCell ref="I71:I72"/>
    <mergeCell ref="J71:J72"/>
    <mergeCell ref="K71:K72"/>
    <mergeCell ref="B49:B54"/>
    <mergeCell ref="G71:G72"/>
    <mergeCell ref="D61:D66"/>
    <mergeCell ref="A25:A30"/>
    <mergeCell ref="J11:J12"/>
    <mergeCell ref="D49:D54"/>
    <mergeCell ref="D31:D36"/>
    <mergeCell ref="K11:K12"/>
    <mergeCell ref="L11:L12"/>
    <mergeCell ref="E11:E12"/>
  </mergeCells>
  <printOptions horizontalCentered="1"/>
  <pageMargins left="0" right="0" top="0.7480314960629921" bottom="0" header="0" footer="0"/>
  <pageSetup fitToWidth="0" horizontalDpi="600" verticalDpi="600" orientation="landscape" paperSize="9" scale="45" r:id="rId1"/>
  <rowBreaks count="13" manualBreakCount="13">
    <brk id="14" max="255" man="1"/>
    <brk id="24" max="255" man="1"/>
    <brk id="36" max="255" man="1"/>
    <brk id="47" max="255" man="1"/>
    <brk id="56" max="255" man="1"/>
    <brk id="65" max="255" man="1"/>
    <brk id="73" max="255" man="1"/>
    <brk id="79" max="255" man="1"/>
    <brk id="91" max="255" man="1"/>
    <brk id="97" max="255" man="1"/>
    <brk id="109" max="255" man="1"/>
    <brk id="118" max="255" man="1"/>
    <brk id="127"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Денис Алямовский</cp:lastModifiedBy>
  <cp:lastPrinted>2019-05-20T05:05:59Z</cp:lastPrinted>
  <dcterms:created xsi:type="dcterms:W3CDTF">1996-10-08T23:32:33Z</dcterms:created>
  <dcterms:modified xsi:type="dcterms:W3CDTF">2019-05-21T04:40:46Z</dcterms:modified>
  <cp:category/>
  <cp:version/>
  <cp:contentType/>
  <cp:contentStatus/>
</cp:coreProperties>
</file>