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obraz\Obrazovanie\ОМЭиМЗ\Общая папка\Монетарная оценка НПА\2020 год\171-па\"/>
    </mc:Choice>
  </mc:AlternateContent>
  <bookViews>
    <workbookView xWindow="0" yWindow="0" windowWidth="28800" windowHeight="12435" firstSheet="2" activeTab="2"/>
  </bookViews>
  <sheets>
    <sheet name="Пример зап.формы" sheetId="1" state="hidden" r:id="rId1"/>
    <sheet name="Пример зап.формы единоврем.)" sheetId="2" state="hidden" r:id="rId2"/>
    <sheet name="Расходы Информационные" sheetId="3" r:id="rId3"/>
  </sheets>
  <definedNames>
    <definedName name="_xlnm.Print_Area" localSheetId="0">'Пример зап.формы'!$A$1:$I$48</definedName>
    <definedName name="_xlnm.Print_Area" localSheetId="1">'Пример зап.формы единоврем.)'!$A$1:$I$48</definedName>
    <definedName name="_xlnm.Print_Area" localSheetId="2">'Расходы Информационные'!$A$1:$I$45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3" l="1"/>
  <c r="H41" i="3"/>
  <c r="H40" i="3" l="1"/>
  <c r="H39" i="3"/>
  <c r="H11" i="3"/>
  <c r="H9" i="3"/>
  <c r="H10" i="3" s="1"/>
  <c r="H16" i="3"/>
  <c r="H14" i="3" l="1"/>
  <c r="H17" i="3" l="1"/>
  <c r="H36" i="3" l="1"/>
  <c r="H37" i="3" s="1"/>
  <c r="H43" i="3" s="1"/>
  <c r="H35" i="3"/>
  <c r="H30" i="3"/>
  <c r="H28" i="3"/>
  <c r="H29" i="3" s="1"/>
  <c r="H19" i="3"/>
  <c r="H18" i="3"/>
  <c r="H21" i="3" s="1"/>
  <c r="H32" i="3" l="1"/>
  <c r="H34" i="3"/>
  <c r="G47" i="1" l="1"/>
  <c r="H41" i="2" l="1"/>
  <c r="H39" i="2"/>
  <c r="H37" i="2" s="1"/>
  <c r="H40" i="2" s="1"/>
  <c r="H38" i="2"/>
  <c r="H33" i="2"/>
  <c r="H31" i="2"/>
  <c r="H32" i="2" s="1"/>
  <c r="H35" i="2" s="1"/>
  <c r="H20" i="2"/>
  <c r="H18" i="2"/>
  <c r="H17" i="2"/>
  <c r="H12" i="2"/>
  <c r="H11" i="2"/>
  <c r="H14" i="2" s="1"/>
  <c r="H10" i="2"/>
  <c r="H16" i="2" l="1"/>
  <c r="H19" i="2" s="1"/>
  <c r="H21" i="2" s="1"/>
  <c r="H24" i="2" s="1"/>
  <c r="G47" i="2" s="1"/>
  <c r="H42" i="2"/>
  <c r="H45" i="2" s="1"/>
  <c r="H18" i="1"/>
  <c r="H20" i="1"/>
  <c r="H41" i="1" l="1"/>
  <c r="H39" i="1"/>
  <c r="H38" i="1"/>
  <c r="H33" i="1"/>
  <c r="H31" i="1"/>
  <c r="H32" i="1" s="1"/>
  <c r="H17" i="1"/>
  <c r="H12" i="1"/>
  <c r="H10" i="1"/>
  <c r="H11" i="1" s="1"/>
  <c r="H14" i="1" l="1"/>
  <c r="H35" i="1"/>
  <c r="H37" i="1"/>
  <c r="H40" i="1" s="1"/>
  <c r="H16" i="1"/>
  <c r="H19" i="1" s="1"/>
  <c r="H42" i="1" l="1"/>
  <c r="H45" i="1" s="1"/>
  <c r="H21" i="1"/>
  <c r="H24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2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3.xml><?xml version="1.0" encoding="utf-8"?>
<comments xmlns="http://schemas.openxmlformats.org/spreadsheetml/2006/main">
  <authors>
    <author>Заболоцкая Юлия Валерьевна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</commentList>
</comments>
</file>

<file path=xl/sharedStrings.xml><?xml version="1.0" encoding="utf-8"?>
<sst xmlns="http://schemas.openxmlformats.org/spreadsheetml/2006/main" count="271" uniqueCount="91">
  <si>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</si>
  <si>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</si>
  <si>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</si>
  <si>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</si>
  <si>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</si>
  <si>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</si>
  <si>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</si>
  <si>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</si>
  <si>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</si>
  <si>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</si>
  <si>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</si>
  <si>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</si>
  <si>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</si>
  <si>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</si>
  <si>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</si>
  <si>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</si>
  <si>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</si>
  <si>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</si>
  <si>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</si>
  <si>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</si>
  <si>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</si>
  <si>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</si>
  <si>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</si>
  <si>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</si>
  <si>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</si>
  <si>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</si>
  <si>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</si>
  <si>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</si>
  <si>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</si>
  <si>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</si>
  <si>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</si>
  <si>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</si>
  <si>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</si>
  <si>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</si>
  <si>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</si>
  <si>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</si>
  <si>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</si>
  <si>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</si>
  <si>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Субсидия будет предоставлена только 1 предприятию (организации)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</si>
  <si>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</si>
  <si>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</si>
  <si>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</si>
  <si>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</si>
  <si>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</si>
  <si>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</si>
  <si>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</si>
  <si>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</si>
  <si>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</si>
  <si>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документы предоставляются в Управление 4 раза в год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</si>
  <si>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</si>
  <si>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</si>
  <si>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</si>
  <si>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t>Тариф на 1 поездку в автобусах городского сообщения-23 рубля, Приказ МУП АТП №199 от 21.12.2017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</si>
  <si>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</si>
  <si>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   Стандартные издержки субъектов предпринимательской деятельности, возникающие в связи с </t>
    </r>
    <r>
      <rPr>
        <strike/>
        <sz val="12"/>
        <color theme="1"/>
        <rFont val="Times New Roman"/>
        <family val="1"/>
        <charset val="204"/>
      </rPr>
      <t>планируемым</t>
    </r>
    <r>
      <rPr>
        <sz val="12"/>
        <color theme="1"/>
        <rFont val="Times New Roman"/>
        <family val="1"/>
        <charset val="204"/>
      </rPr>
      <t xml:space="preserve"> (действующем) исполнением требования постановления администрации города от 15.05.2017 № 124-па "Об утверждении порядка предоставления субсидий из бюджета города Пыть-Яха социально-ориентированным некоммерческим организациям на реализацию мероприятий в сфере молодежной политики" (далее -Порядок)</t>
    </r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</si>
  <si>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 xml:space="preserve">) мнпа): </t>
    </r>
    <r>
      <rPr>
        <i/>
        <sz val="11"/>
        <color theme="1"/>
        <rFont val="Times New Roman"/>
        <family val="1"/>
        <charset val="204"/>
      </rPr>
      <t>п. 2.2 Порядка устанавливается перечень документов, предоставляемых организациями в уполномоченный орган для получения субсидии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</si>
  <si>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Прием заявлений, проверка и рассмотрение предоставленных документов</t>
    </r>
  </si>
  <si>
    <t xml:space="preserve">Итого сумма информационных издержек возникающие в связи с планируемым  исполнением требования постановления составляет: </t>
  </si>
  <si>
    <t>рублей в год</t>
  </si>
  <si>
    <t>Стоимость Бумага для офисной техники Navigator Home Pack (А4, марка A, 80 г/кв.м, 250 листов) составляет 219,99 руб.</t>
  </si>
  <si>
    <t>Стоимость картриджа лазерного Комус 12A Q2612A для HP, черный, совместимый, повышенной емкости составляет 430,00 руб.</t>
  </si>
  <si>
    <t>Тариф на 1 поездку в автобусах городского сообщения - 26 рублей, Приказ МУП АТП №134-нп от 11.12.2019</t>
  </si>
  <si>
    <t>1.1</t>
  </si>
  <si>
    <t>1.1.1</t>
  </si>
  <si>
    <t>1.1.2</t>
  </si>
  <si>
    <t>Документы предоставляются в Уполномоченный орган: 1 раз предоставляется пакет документов, 1 раз подписывается Соглашение на финансовое обеспечение затарат</t>
  </si>
  <si>
    <t>Норма рабочего времени при 40-часовой рабочей недели (1979) в 2020 году - данные "Консультант плюс"/производственный календарь</t>
  </si>
  <si>
    <t xml:space="preserve">I. Расчет информационных издержек № 1.
2.2. Перечень документов, предоставляемых Получателем субсидии в Департамент для принятия решения о предоставлении субсидии, а также требования к указанным документам:
- заявление о предоставлении субсидии;
- гарантийное письмо за подписью руководителя и главного бухгалтера Получателя субсидии, подтверждающее соответствие требованию;
- согласие получателя субсидии на осуществление департаментом и органом муниципального финансового контроля проверок соблюдения им условий, целей и порядка предоставления субсидий;
- выписку из ЕГРЮЛ;
- копии учредительных документов;
- расчеты, необходимые для определения размера субсидии, по форме согласно приложению 2 к настоящему Порядку;
- положение об оплате труда (заверенная получателем субсидии копия);
- штатное расписание с разбивкой по подразделениям (заверенная получателем субсидии копия);
- действующую учетную политику для целей бухгалтерского учета (заверенная получателем субсидии копия);
- бухгалтерский баланс на последнюю отчетную дату на соответствующий финансовый год (квартал, полугодие, 9 месяцев, год);
- отчет о финансовых результатах на последнюю отчетную дату, предусмотренную утвержденным планом финансово-хозяйственной деятельности на соответствующий финансовый год (квартал, полугодие, 9 месяцев, год);
- реестр кредиторской задолженности на последнюю отчетную дату в разрезе кредиторов, с указанием просроченной задолженности более трех месяцев;
- обоснования, подтверждающие невозможность Получателя субсидии самостоятельно в полном объеме произвести выплату заработной платы.
II. Расчет информационных издержек № 2.
3.1. Получатель субсидии предоставляет в Департамент не позднее 10 рабочих дней с момента получения субсидии следующие документы:
- отчет о целевом использовании средств субсидии;
- заверенные подписью и печатью (при наличии) Получателя субсидии копии платежных документов, подтверждающих перечисление Получателем субсидии средств субсидий в погашение просроченной кредиторской задолженности.
</t>
  </si>
  <si>
    <r>
      <t xml:space="preserve">   Настоящий расчет выполнен в  соответствии с </t>
    </r>
    <r>
      <rPr>
        <u/>
        <sz val="10"/>
        <color theme="1"/>
        <rFont val="Times New Roman"/>
        <family val="1"/>
        <charset val="204"/>
      </rPr>
      <t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155.</t>
    </r>
  </si>
  <si>
    <r>
      <t xml:space="preserve">и состоят только из </t>
    </r>
    <r>
      <rPr>
        <u/>
        <sz val="10"/>
        <color theme="1"/>
        <rFont val="Times New Roman"/>
        <family val="1"/>
        <charset val="204"/>
      </rPr>
      <t>информационных</t>
    </r>
    <r>
      <rPr>
        <sz val="10"/>
        <color theme="1"/>
        <rFont val="Times New Roman"/>
        <family val="1"/>
        <charset val="204"/>
      </rPr>
      <t xml:space="preserve">  издержек.</t>
    </r>
  </si>
  <si>
    <r>
      <t xml:space="preserve">   Стандартные издержки субъектов предпринимательской деятельности, возникающие в связи с </t>
    </r>
    <r>
      <rPr>
        <sz val="10"/>
        <color theme="1"/>
        <rFont val="Times New Roman"/>
        <family val="1"/>
        <charset val="204"/>
      </rPr>
      <t>действующем исполнением требования постановления администрации города от 08.05.2020 № 171-па «О порядке предоставления субсидии юридическим лицам (за исключением субсидий государственным (муниципальным) учреждениям), оказывающим услуги по организации питания в образовательных организациях, на финансовое обеспечение затрат, связанных с профилактикой и устранением последствий распространения коронавирусной инфекции (COVID-19)» (далее - Порядок)</t>
    </r>
  </si>
  <si>
    <t>Определение затрат рабочего времени:</t>
  </si>
  <si>
    <t>3.</t>
  </si>
  <si>
    <t xml:space="preserve">Среднемесячная номинальная начисленная заработная плата одного работника организаций по видам экономической деятельности в России на основании данных информационной базы территориального органа Федеральной службы государственной статистики </t>
  </si>
  <si>
    <t>1.2</t>
  </si>
  <si>
    <t>1.3</t>
  </si>
  <si>
    <t>1.4</t>
  </si>
  <si>
    <t>1.5</t>
  </si>
  <si>
    <t>Подготовка и предоставление документов на получение субсидии</t>
  </si>
  <si>
    <t>Предоставление отчета</t>
  </si>
  <si>
    <t>Стоимость картриджа для принтера, черный (на 8000 листов) составляет 2100,00 руб.</t>
  </si>
  <si>
    <t>Стоимость Бумага для офисной техники Navigator Home Pack (А4, марка A, 80 г/кв.м, 250 листов) составляет 219,00 руб.</t>
  </si>
  <si>
    <t>Предоставление документов на получение субсидии</t>
  </si>
  <si>
    <t>3.2</t>
  </si>
  <si>
    <t>Бумага (листов)</t>
  </si>
  <si>
    <t>Картридж (листов)</t>
  </si>
  <si>
    <t>Тариф на 1 поездку в автобусах городского сообщения - 26 рублей; Приказ МУП АТП №134-нп от 11.12.2019</t>
  </si>
  <si>
    <t>Итого затрат за выполненную работу (руб.):</t>
  </si>
  <si>
    <t>ИТОГО сумма информационных издержек (руб.):</t>
  </si>
  <si>
    <t>3.3</t>
  </si>
  <si>
    <t>Подписание Соглашения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</si>
</sst>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4" fontId="19" fillId="0" borderId="0" xfId="0" applyNumberFormat="1" applyFont="1" applyAlignment="1">
      <alignment wrapText="1"/>
    </xf>
    <xf numFmtId="0" fontId="16" fillId="0" borderId="0" xfId="0" applyFont="1" applyAlignment="1">
      <alignment vertical="top"/>
    </xf>
    <xf numFmtId="49" fontId="7" fillId="0" borderId="34" xfId="0" applyNumberFormat="1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49" fontId="7" fillId="0" borderId="41" xfId="0" applyNumberFormat="1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49" fontId="7" fillId="0" borderId="44" xfId="0" applyNumberFormat="1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7" fillId="0" borderId="62" xfId="0" applyFont="1" applyBorder="1" applyAlignment="1">
      <alignment vertical="top"/>
    </xf>
    <xf numFmtId="49" fontId="7" fillId="0" borderId="11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2" fontId="7" fillId="0" borderId="21" xfId="0" applyNumberFormat="1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49" fontId="7" fillId="0" borderId="11" xfId="0" applyNumberFormat="1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25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10" fontId="9" fillId="0" borderId="17" xfId="0" applyNumberFormat="1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/>
    </xf>
    <xf numFmtId="0" fontId="9" fillId="0" borderId="23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9" fillId="0" borderId="20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9" fillId="0" borderId="39" xfId="0" applyFont="1" applyBorder="1" applyAlignment="1">
      <alignment horizontal="center" vertical="top" wrapText="1"/>
    </xf>
    <xf numFmtId="2" fontId="9" fillId="0" borderId="40" xfId="0" applyNumberFormat="1" applyFont="1" applyBorder="1" applyAlignment="1">
      <alignment horizontal="center" vertical="top" wrapText="1"/>
    </xf>
    <xf numFmtId="0" fontId="7" fillId="0" borderId="43" xfId="0" applyFont="1" applyBorder="1" applyAlignment="1">
      <alignment vertical="top"/>
    </xf>
    <xf numFmtId="0" fontId="9" fillId="0" borderId="43" xfId="0" applyFont="1" applyBorder="1" applyAlignment="1">
      <alignment horizontal="center" vertical="top" wrapText="1"/>
    </xf>
    <xf numFmtId="2" fontId="9" fillId="0" borderId="43" xfId="0" applyNumberFormat="1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2" fontId="9" fillId="0" borderId="45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0" fontId="8" fillId="0" borderId="49" xfId="0" applyFont="1" applyBorder="1" applyAlignment="1">
      <alignment vertical="top"/>
    </xf>
    <xf numFmtId="0" fontId="8" fillId="0" borderId="5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9" fillId="0" borderId="5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7" fillId="0" borderId="53" xfId="0" applyFont="1" applyBorder="1" applyAlignment="1">
      <alignment vertical="top"/>
    </xf>
    <xf numFmtId="0" fontId="9" fillId="0" borderId="54" xfId="0" applyFont="1" applyBorder="1" applyAlignment="1">
      <alignment horizontal="center" vertical="top" wrapText="1"/>
    </xf>
    <xf numFmtId="0" fontId="8" fillId="0" borderId="58" xfId="0" applyFont="1" applyBorder="1" applyAlignment="1">
      <alignment vertical="top"/>
    </xf>
    <xf numFmtId="0" fontId="7" fillId="0" borderId="59" xfId="0" applyFont="1" applyBorder="1" applyAlignment="1">
      <alignment vertical="top"/>
    </xf>
    <xf numFmtId="0" fontId="7" fillId="0" borderId="60" xfId="0" applyFont="1" applyBorder="1" applyAlignment="1">
      <alignment vertical="top"/>
    </xf>
    <xf numFmtId="2" fontId="9" fillId="0" borderId="6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9" fillId="0" borderId="14" xfId="0" applyFont="1" applyBorder="1" applyAlignment="1">
      <alignment horizontal="center" vertical="top" wrapText="1"/>
    </xf>
    <xf numFmtId="0" fontId="8" fillId="0" borderId="46" xfId="0" applyFont="1" applyBorder="1" applyAlignment="1">
      <alignment vertical="top"/>
    </xf>
    <xf numFmtId="0" fontId="7" fillId="0" borderId="47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48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33" xfId="0" applyFont="1" applyBorder="1" applyAlignment="1">
      <alignment vertical="top" wrapText="1"/>
    </xf>
    <xf numFmtId="49" fontId="9" fillId="0" borderId="11" xfId="0" applyNumberFormat="1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49" fontId="9" fillId="0" borderId="16" xfId="0" applyNumberFormat="1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49" fontId="9" fillId="0" borderId="11" xfId="0" applyNumberFormat="1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49" fontId="9" fillId="0" borderId="41" xfId="0" applyNumberFormat="1" applyFont="1" applyBorder="1" applyAlignment="1">
      <alignment vertical="top" wrapText="1"/>
    </xf>
    <xf numFmtId="49" fontId="9" fillId="0" borderId="44" xfId="0" applyNumberFormat="1" applyFont="1" applyBorder="1" applyAlignment="1">
      <alignment vertical="top" wrapText="1"/>
    </xf>
    <xf numFmtId="49" fontId="9" fillId="0" borderId="16" xfId="0" applyNumberFormat="1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25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4" fontId="9" fillId="0" borderId="9" xfId="0" applyNumberFormat="1" applyFont="1" applyBorder="1" applyAlignment="1">
      <alignment vertical="top" wrapText="1"/>
    </xf>
    <xf numFmtId="4" fontId="9" fillId="2" borderId="14" xfId="0" applyNumberFormat="1" applyFont="1" applyFill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9" fillId="0" borderId="24" xfId="0" applyNumberFormat="1" applyFont="1" applyBorder="1" applyAlignment="1">
      <alignment horizontal="center" vertical="top" wrapText="1"/>
    </xf>
    <xf numFmtId="4" fontId="26" fillId="0" borderId="20" xfId="0" applyNumberFormat="1" applyFont="1" applyBorder="1" applyAlignment="1">
      <alignment horizontal="center" vertical="top" wrapText="1"/>
    </xf>
    <xf numFmtId="4" fontId="9" fillId="0" borderId="14" xfId="0" applyNumberFormat="1" applyFont="1" applyBorder="1" applyAlignment="1">
      <alignment horizontal="center" vertical="top" wrapText="1"/>
    </xf>
    <xf numFmtId="4" fontId="26" fillId="0" borderId="24" xfId="0" applyNumberFormat="1" applyFont="1" applyBorder="1" applyAlignment="1">
      <alignment horizontal="center" vertical="top" wrapText="1"/>
    </xf>
    <xf numFmtId="4" fontId="26" fillId="0" borderId="14" xfId="0" applyNumberFormat="1" applyFont="1" applyBorder="1" applyAlignment="1">
      <alignment horizontal="center" vertical="top" wrapText="1"/>
    </xf>
    <xf numFmtId="4" fontId="26" fillId="0" borderId="52" xfId="0" applyNumberFormat="1" applyFont="1" applyBorder="1" applyAlignment="1">
      <alignment horizontal="center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7" fillId="0" borderId="35" xfId="0" applyFont="1" applyFill="1" applyBorder="1" applyAlignment="1">
      <alignment horizontal="left" vertical="top" wrapText="1"/>
    </xf>
    <xf numFmtId="0" fontId="27" fillId="0" borderId="36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 shrinkToFi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7" fillId="0" borderId="17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  <xf numFmtId="0" fontId="27" fillId="0" borderId="18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7" zoomScaleNormal="100" zoomScaleSheetLayoutView="100" workbookViewId="0">
      <selection activeCell="A5" sqref="A5:I5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85546875" style="1" customWidth="1"/>
    <col min="7" max="7" width="11" style="1" customWidth="1"/>
    <col min="8" max="8" width="15.14062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200" t="s">
        <v>51</v>
      </c>
      <c r="B1" s="200"/>
      <c r="C1" s="200"/>
      <c r="D1" s="200"/>
      <c r="E1" s="200"/>
      <c r="F1" s="200"/>
      <c r="G1" s="200"/>
      <c r="H1" s="200"/>
      <c r="I1" s="200"/>
    </row>
    <row r="2" spans="1:9" ht="81" customHeight="1" x14ac:dyDescent="0.3">
      <c r="A2" s="201" t="s">
        <v>0</v>
      </c>
      <c r="B2" s="201"/>
      <c r="C2" s="201"/>
      <c r="D2" s="201"/>
      <c r="E2" s="201"/>
      <c r="F2" s="201"/>
      <c r="G2" s="201"/>
      <c r="H2" s="201"/>
      <c r="I2" s="201"/>
    </row>
    <row r="3" spans="1:9" ht="65.25" customHeight="1" x14ac:dyDescent="0.3">
      <c r="A3" s="202" t="s">
        <v>54</v>
      </c>
      <c r="B3" s="202"/>
      <c r="C3" s="202"/>
      <c r="D3" s="202"/>
      <c r="E3" s="202"/>
      <c r="F3" s="202"/>
      <c r="G3" s="202"/>
      <c r="H3" s="202"/>
      <c r="I3" s="202"/>
    </row>
    <row r="4" spans="1:9" x14ac:dyDescent="0.3">
      <c r="A4" s="2" t="s">
        <v>53</v>
      </c>
    </row>
    <row r="5" spans="1:9" ht="19.5" thickBot="1" x14ac:dyDescent="0.35">
      <c r="A5" s="203" t="s">
        <v>1</v>
      </c>
      <c r="B5" s="203"/>
      <c r="C5" s="203"/>
      <c r="D5" s="203"/>
      <c r="E5" s="203"/>
      <c r="F5" s="203"/>
      <c r="G5" s="203"/>
      <c r="H5" s="203"/>
      <c r="I5" s="203"/>
    </row>
    <row r="6" spans="1:9" ht="30.75" x14ac:dyDescent="0.3">
      <c r="A6" s="3" t="s">
        <v>2</v>
      </c>
      <c r="B6" s="204" t="s">
        <v>3</v>
      </c>
      <c r="C6" s="205"/>
      <c r="D6" s="205"/>
      <c r="E6" s="205"/>
      <c r="F6" s="205"/>
      <c r="G6" s="205"/>
      <c r="H6" s="206"/>
      <c r="I6" s="4" t="s">
        <v>4</v>
      </c>
    </row>
    <row r="7" spans="1:9" ht="42" customHeight="1" x14ac:dyDescent="0.3">
      <c r="A7" s="5" t="s">
        <v>5</v>
      </c>
      <c r="B7" s="207" t="s">
        <v>55</v>
      </c>
      <c r="C7" s="208"/>
      <c r="D7" s="208"/>
      <c r="E7" s="208"/>
      <c r="F7" s="208"/>
      <c r="G7" s="208"/>
      <c r="H7" s="208"/>
      <c r="I7" s="209"/>
    </row>
    <row r="8" spans="1:9" ht="36" customHeight="1" x14ac:dyDescent="0.3">
      <c r="A8" s="6" t="s">
        <v>6</v>
      </c>
      <c r="B8" s="210" t="s">
        <v>56</v>
      </c>
      <c r="C8" s="211"/>
      <c r="D8" s="211"/>
      <c r="E8" s="211"/>
      <c r="F8" s="211"/>
      <c r="G8" s="211"/>
      <c r="H8" s="211"/>
      <c r="I8" s="212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213" t="s">
        <v>10</v>
      </c>
      <c r="C10" s="214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215" t="s">
        <v>13</v>
      </c>
      <c r="C12" s="216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215" t="s">
        <v>16</v>
      </c>
      <c r="C13" s="216"/>
      <c r="D13" s="216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217" t="s">
        <v>19</v>
      </c>
      <c r="C15" s="218"/>
      <c r="D15" s="218"/>
      <c r="E15" s="218"/>
      <c r="F15" s="218"/>
      <c r="G15" s="218"/>
      <c r="H15" s="219"/>
      <c r="I15" s="41"/>
    </row>
    <row r="16" spans="1:9" ht="42" customHeight="1" x14ac:dyDescent="0.3">
      <c r="A16" s="42" t="s">
        <v>20</v>
      </c>
      <c r="B16" s="197" t="s">
        <v>21</v>
      </c>
      <c r="C16" s="198"/>
      <c r="D16" s="199"/>
      <c r="E16" s="43"/>
      <c r="F16" s="44"/>
      <c r="G16" s="44"/>
      <c r="H16" s="45">
        <f>H17+H18</f>
        <v>23.25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35</v>
      </c>
      <c r="G17" s="52">
        <v>225</v>
      </c>
      <c r="H17" s="18">
        <f>G17/500*F17</f>
        <v>15.75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35</v>
      </c>
      <c r="G18" s="57">
        <v>450</v>
      </c>
      <c r="H18" s="92">
        <f>G18/2100*F18</f>
        <v>7.5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23.25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4</v>
      </c>
      <c r="G20" s="69">
        <v>23</v>
      </c>
      <c r="H20" s="70">
        <f>F20*G20</f>
        <v>92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18955.097472081219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4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75820.389888324877</v>
      </c>
      <c r="I24" s="87"/>
    </row>
    <row r="26" spans="1:9" ht="19.5" hidden="1" thickBot="1" x14ac:dyDescent="0.35">
      <c r="A26" s="203" t="s">
        <v>40</v>
      </c>
      <c r="B26" s="203"/>
      <c r="C26" s="203"/>
      <c r="D26" s="203"/>
      <c r="E26" s="203"/>
      <c r="F26" s="203"/>
      <c r="G26" s="203"/>
      <c r="H26" s="203"/>
      <c r="I26" s="203"/>
    </row>
    <row r="27" spans="1:9" ht="30.75" hidden="1" x14ac:dyDescent="0.3">
      <c r="A27" s="3" t="s">
        <v>2</v>
      </c>
      <c r="B27" s="204" t="s">
        <v>3</v>
      </c>
      <c r="C27" s="205"/>
      <c r="D27" s="205"/>
      <c r="E27" s="205"/>
      <c r="F27" s="205"/>
      <c r="G27" s="205"/>
      <c r="H27" s="206"/>
      <c r="I27" s="4" t="s">
        <v>4</v>
      </c>
    </row>
    <row r="28" spans="1:9" ht="45" hidden="1" customHeight="1" x14ac:dyDescent="0.3">
      <c r="A28" s="5" t="s">
        <v>5</v>
      </c>
      <c r="B28" s="207" t="s">
        <v>41</v>
      </c>
      <c r="C28" s="208"/>
      <c r="D28" s="208"/>
      <c r="E28" s="208"/>
      <c r="F28" s="208"/>
      <c r="G28" s="208"/>
      <c r="H28" s="208"/>
      <c r="I28" s="209"/>
    </row>
    <row r="29" spans="1:9" ht="39" hidden="1" customHeight="1" x14ac:dyDescent="0.3">
      <c r="A29" s="6" t="s">
        <v>6</v>
      </c>
      <c r="B29" s="221" t="s">
        <v>42</v>
      </c>
      <c r="C29" s="222"/>
      <c r="D29" s="222"/>
      <c r="E29" s="222"/>
      <c r="F29" s="222"/>
      <c r="G29" s="222"/>
      <c r="H29" s="222"/>
      <c r="I29" s="223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213" t="s">
        <v>10</v>
      </c>
      <c r="C31" s="214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215" t="s">
        <v>13</v>
      </c>
      <c r="C33" s="216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215" t="s">
        <v>16</v>
      </c>
      <c r="C34" s="216"/>
      <c r="D34" s="216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217" t="s">
        <v>19</v>
      </c>
      <c r="C36" s="218"/>
      <c r="D36" s="218"/>
      <c r="E36" s="218"/>
      <c r="F36" s="218"/>
      <c r="G36" s="218"/>
      <c r="H36" s="219"/>
      <c r="I36" s="41"/>
    </row>
    <row r="37" spans="1:9" ht="30" hidden="1" customHeight="1" x14ac:dyDescent="0.3">
      <c r="A37" s="42" t="s">
        <v>20</v>
      </c>
      <c r="B37" s="197" t="s">
        <v>21</v>
      </c>
      <c r="C37" s="198"/>
      <c r="D37" s="199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220" t="s">
        <v>57</v>
      </c>
      <c r="B47" s="220"/>
      <c r="C47" s="220"/>
      <c r="D47" s="220"/>
      <c r="E47" s="220"/>
      <c r="F47" s="220"/>
      <c r="G47" s="95">
        <f>H24</f>
        <v>75820.389888324877</v>
      </c>
      <c r="H47" s="94" t="s">
        <v>58</v>
      </c>
      <c r="I47" s="93"/>
    </row>
    <row r="48" spans="1:9" x14ac:dyDescent="0.3">
      <c r="C48" s="90"/>
    </row>
  </sheetData>
  <mergeCells count="22"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10" zoomScaleNormal="100" zoomScaleSheetLayoutView="100" workbookViewId="0">
      <selection activeCell="H23" sqref="H2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200" t="s">
        <v>51</v>
      </c>
      <c r="B1" s="200"/>
      <c r="C1" s="200"/>
      <c r="D1" s="200"/>
      <c r="E1" s="200"/>
      <c r="F1" s="200"/>
      <c r="G1" s="200"/>
      <c r="H1" s="200"/>
      <c r="I1" s="200"/>
    </row>
    <row r="2" spans="1:9" ht="81" customHeight="1" x14ac:dyDescent="0.3">
      <c r="A2" s="201" t="s">
        <v>0</v>
      </c>
      <c r="B2" s="201"/>
      <c r="C2" s="201"/>
      <c r="D2" s="201"/>
      <c r="E2" s="201"/>
      <c r="F2" s="201"/>
      <c r="G2" s="201"/>
      <c r="H2" s="201"/>
      <c r="I2" s="201"/>
    </row>
    <row r="3" spans="1:9" ht="65.25" customHeight="1" x14ac:dyDescent="0.3">
      <c r="A3" s="202" t="s">
        <v>54</v>
      </c>
      <c r="B3" s="202"/>
      <c r="C3" s="202"/>
      <c r="D3" s="202"/>
      <c r="E3" s="202"/>
      <c r="F3" s="202"/>
      <c r="G3" s="202"/>
      <c r="H3" s="202"/>
      <c r="I3" s="202"/>
    </row>
    <row r="4" spans="1:9" x14ac:dyDescent="0.3">
      <c r="A4" s="2" t="s">
        <v>53</v>
      </c>
    </row>
    <row r="5" spans="1:9" ht="19.5" thickBot="1" x14ac:dyDescent="0.35">
      <c r="A5" s="203" t="s">
        <v>1</v>
      </c>
      <c r="B5" s="203"/>
      <c r="C5" s="203"/>
      <c r="D5" s="203"/>
      <c r="E5" s="203"/>
      <c r="F5" s="203"/>
      <c r="G5" s="203"/>
      <c r="H5" s="203"/>
      <c r="I5" s="203"/>
    </row>
    <row r="6" spans="1:9" ht="30.75" x14ac:dyDescent="0.3">
      <c r="A6" s="3" t="s">
        <v>2</v>
      </c>
      <c r="B6" s="204" t="s">
        <v>3</v>
      </c>
      <c r="C6" s="205"/>
      <c r="D6" s="205"/>
      <c r="E6" s="205"/>
      <c r="F6" s="205"/>
      <c r="G6" s="205"/>
      <c r="H6" s="206"/>
      <c r="I6" s="4" t="s">
        <v>4</v>
      </c>
    </row>
    <row r="7" spans="1:9" ht="42" customHeight="1" x14ac:dyDescent="0.3">
      <c r="A7" s="5" t="s">
        <v>5</v>
      </c>
      <c r="B7" s="207" t="s">
        <v>55</v>
      </c>
      <c r="C7" s="208"/>
      <c r="D7" s="208"/>
      <c r="E7" s="208"/>
      <c r="F7" s="208"/>
      <c r="G7" s="208"/>
      <c r="H7" s="208"/>
      <c r="I7" s="209"/>
    </row>
    <row r="8" spans="1:9" ht="36" customHeight="1" x14ac:dyDescent="0.3">
      <c r="A8" s="6" t="s">
        <v>6</v>
      </c>
      <c r="B8" s="210" t="s">
        <v>56</v>
      </c>
      <c r="C8" s="211"/>
      <c r="D8" s="211"/>
      <c r="E8" s="211"/>
      <c r="F8" s="211"/>
      <c r="G8" s="211"/>
      <c r="H8" s="211"/>
      <c r="I8" s="212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213" t="s">
        <v>10</v>
      </c>
      <c r="C10" s="214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215" t="s">
        <v>13</v>
      </c>
      <c r="C12" s="216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215" t="s">
        <v>16</v>
      </c>
      <c r="C13" s="216"/>
      <c r="D13" s="216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217" t="s">
        <v>19</v>
      </c>
      <c r="C15" s="218"/>
      <c r="D15" s="218"/>
      <c r="E15" s="218"/>
      <c r="F15" s="218"/>
      <c r="G15" s="218"/>
      <c r="H15" s="219"/>
      <c r="I15" s="41"/>
    </row>
    <row r="16" spans="1:9" ht="42" customHeight="1" x14ac:dyDescent="0.3">
      <c r="A16" s="42" t="s">
        <v>20</v>
      </c>
      <c r="B16" s="197" t="s">
        <v>21</v>
      </c>
      <c r="C16" s="198"/>
      <c r="D16" s="199"/>
      <c r="E16" s="43"/>
      <c r="F16" s="44"/>
      <c r="G16" s="44"/>
      <c r="H16" s="45">
        <f>H17+H18</f>
        <v>37.200000000000003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56</v>
      </c>
      <c r="G17" s="52">
        <v>225</v>
      </c>
      <c r="H17" s="18">
        <f>G17/500*F17</f>
        <v>25.2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56</v>
      </c>
      <c r="G18" s="57">
        <v>450</v>
      </c>
      <c r="H18" s="92">
        <f>G18/2100*F18</f>
        <v>12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37.200000000000003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2</v>
      </c>
      <c r="G20" s="69">
        <v>26</v>
      </c>
      <c r="H20" s="70">
        <f>F20*G20</f>
        <v>52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18929.04747208122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18929.04747208122</v>
      </c>
      <c r="I24" s="87"/>
    </row>
    <row r="26" spans="1:9" hidden="1" x14ac:dyDescent="0.3">
      <c r="A26" s="203" t="s">
        <v>40</v>
      </c>
      <c r="B26" s="203"/>
      <c r="C26" s="203"/>
      <c r="D26" s="203"/>
      <c r="E26" s="203"/>
      <c r="F26" s="203"/>
      <c r="G26" s="203"/>
      <c r="H26" s="203"/>
      <c r="I26" s="203"/>
    </row>
    <row r="27" spans="1:9" ht="30.75" hidden="1" x14ac:dyDescent="0.3">
      <c r="A27" s="3" t="s">
        <v>2</v>
      </c>
      <c r="B27" s="204" t="s">
        <v>3</v>
      </c>
      <c r="C27" s="205"/>
      <c r="D27" s="205"/>
      <c r="E27" s="205"/>
      <c r="F27" s="205"/>
      <c r="G27" s="205"/>
      <c r="H27" s="206"/>
      <c r="I27" s="4" t="s">
        <v>4</v>
      </c>
    </row>
    <row r="28" spans="1:9" ht="45" hidden="1" customHeight="1" x14ac:dyDescent="0.3">
      <c r="A28" s="5" t="s">
        <v>5</v>
      </c>
      <c r="B28" s="207" t="s">
        <v>41</v>
      </c>
      <c r="C28" s="208"/>
      <c r="D28" s="208"/>
      <c r="E28" s="208"/>
      <c r="F28" s="208"/>
      <c r="G28" s="208"/>
      <c r="H28" s="208"/>
      <c r="I28" s="209"/>
    </row>
    <row r="29" spans="1:9" ht="39" hidden="1" customHeight="1" x14ac:dyDescent="0.3">
      <c r="A29" s="6" t="s">
        <v>6</v>
      </c>
      <c r="B29" s="221" t="s">
        <v>42</v>
      </c>
      <c r="C29" s="222"/>
      <c r="D29" s="222"/>
      <c r="E29" s="222"/>
      <c r="F29" s="222"/>
      <c r="G29" s="222"/>
      <c r="H29" s="222"/>
      <c r="I29" s="223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213" t="s">
        <v>10</v>
      </c>
      <c r="C31" s="214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215" t="s">
        <v>13</v>
      </c>
      <c r="C33" s="216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215" t="s">
        <v>16</v>
      </c>
      <c r="C34" s="216"/>
      <c r="D34" s="216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217" t="s">
        <v>19</v>
      </c>
      <c r="C36" s="218"/>
      <c r="D36" s="218"/>
      <c r="E36" s="218"/>
      <c r="F36" s="218"/>
      <c r="G36" s="218"/>
      <c r="H36" s="219"/>
      <c r="I36" s="41"/>
    </row>
    <row r="37" spans="1:9" ht="30" hidden="1" customHeight="1" x14ac:dyDescent="0.3">
      <c r="A37" s="42" t="s">
        <v>20</v>
      </c>
      <c r="B37" s="197" t="s">
        <v>21</v>
      </c>
      <c r="C37" s="198"/>
      <c r="D37" s="199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220" t="s">
        <v>57</v>
      </c>
      <c r="B47" s="220"/>
      <c r="C47" s="220"/>
      <c r="D47" s="220"/>
      <c r="E47" s="220"/>
      <c r="F47" s="220"/>
      <c r="G47" s="95">
        <f>H24</f>
        <v>18929.04747208122</v>
      </c>
      <c r="H47" s="94" t="s">
        <v>58</v>
      </c>
      <c r="I47" s="93"/>
    </row>
    <row r="48" spans="1:9" x14ac:dyDescent="0.3">
      <c r="C48" s="90"/>
    </row>
  </sheetData>
  <mergeCells count="22">
    <mergeCell ref="B33:C33"/>
    <mergeCell ref="A26:I26"/>
    <mergeCell ref="B27:H27"/>
    <mergeCell ref="B28:I28"/>
    <mergeCell ref="B29:I29"/>
    <mergeCell ref="B31:C31"/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4:D34"/>
    <mergeCell ref="B36:H36"/>
    <mergeCell ref="B37:D3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5"/>
  <sheetViews>
    <sheetView tabSelected="1" topLeftCell="A10" zoomScale="80" zoomScaleNormal="80" zoomScaleSheetLayoutView="100" workbookViewId="0">
      <selection activeCell="H43" sqref="H4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6.42578125" style="1" customWidth="1"/>
    <col min="8" max="8" width="15" style="1" customWidth="1"/>
    <col min="9" max="9" width="57.5703125" style="1" customWidth="1"/>
    <col min="10" max="16384" width="9.140625" style="1"/>
  </cols>
  <sheetData>
    <row r="1" spans="1:9" ht="41.25" customHeight="1" x14ac:dyDescent="0.3">
      <c r="A1" s="228" t="s">
        <v>51</v>
      </c>
      <c r="B1" s="228"/>
      <c r="C1" s="228"/>
      <c r="D1" s="228"/>
      <c r="E1" s="228"/>
      <c r="F1" s="228"/>
      <c r="G1" s="228"/>
      <c r="H1" s="228"/>
      <c r="I1" s="228"/>
    </row>
    <row r="2" spans="1:9" ht="45" customHeight="1" x14ac:dyDescent="0.3">
      <c r="A2" s="229" t="s">
        <v>68</v>
      </c>
      <c r="B2" s="229"/>
      <c r="C2" s="229"/>
      <c r="D2" s="229"/>
      <c r="E2" s="229"/>
      <c r="F2" s="229"/>
      <c r="G2" s="229"/>
      <c r="H2" s="229"/>
      <c r="I2" s="229"/>
    </row>
    <row r="3" spans="1:9" ht="59.25" customHeight="1" x14ac:dyDescent="0.3">
      <c r="A3" s="230" t="s">
        <v>70</v>
      </c>
      <c r="B3" s="230"/>
      <c r="C3" s="230"/>
      <c r="D3" s="230"/>
      <c r="E3" s="230"/>
      <c r="F3" s="230"/>
      <c r="G3" s="230"/>
      <c r="H3" s="230"/>
      <c r="I3" s="230"/>
    </row>
    <row r="4" spans="1:9" x14ac:dyDescent="0.3">
      <c r="A4" s="96" t="s">
        <v>69</v>
      </c>
      <c r="B4" s="96"/>
      <c r="C4" s="96"/>
      <c r="D4" s="96"/>
      <c r="E4" s="96"/>
      <c r="F4" s="96"/>
      <c r="G4" s="96"/>
      <c r="H4" s="96"/>
      <c r="I4" s="96"/>
    </row>
    <row r="5" spans="1:9" ht="302.25" customHeight="1" thickBot="1" x14ac:dyDescent="0.35">
      <c r="A5" s="231" t="s">
        <v>67</v>
      </c>
      <c r="B5" s="232"/>
      <c r="C5" s="232"/>
      <c r="D5" s="232"/>
      <c r="E5" s="232"/>
      <c r="F5" s="232"/>
      <c r="G5" s="232"/>
      <c r="H5" s="232"/>
      <c r="I5" s="232"/>
    </row>
    <row r="6" spans="1:9" ht="30.75" x14ac:dyDescent="0.3">
      <c r="A6" s="3" t="s">
        <v>2</v>
      </c>
      <c r="B6" s="204" t="s">
        <v>3</v>
      </c>
      <c r="C6" s="205"/>
      <c r="D6" s="205"/>
      <c r="E6" s="205"/>
      <c r="F6" s="205"/>
      <c r="G6" s="205"/>
      <c r="H6" s="206"/>
      <c r="I6" s="4" t="s">
        <v>4</v>
      </c>
    </row>
    <row r="7" spans="1:9" x14ac:dyDescent="0.3">
      <c r="A7" s="40" t="s">
        <v>5</v>
      </c>
      <c r="B7" s="217" t="s">
        <v>71</v>
      </c>
      <c r="C7" s="218"/>
      <c r="D7" s="218"/>
      <c r="E7" s="218"/>
      <c r="F7" s="218"/>
      <c r="G7" s="218"/>
      <c r="H7" s="219"/>
      <c r="I7" s="41"/>
    </row>
    <row r="8" spans="1:9" ht="77.25" customHeight="1" x14ac:dyDescent="0.3">
      <c r="A8" s="171" t="s">
        <v>62</v>
      </c>
      <c r="B8" s="172" t="s">
        <v>8</v>
      </c>
      <c r="C8" s="173"/>
      <c r="D8" s="174"/>
      <c r="E8" s="174"/>
      <c r="F8" s="174"/>
      <c r="G8" s="115"/>
      <c r="H8" s="189">
        <v>52123</v>
      </c>
      <c r="I8" s="107" t="s">
        <v>73</v>
      </c>
    </row>
    <row r="9" spans="1:9" ht="34.5" customHeight="1" x14ac:dyDescent="0.3">
      <c r="A9" s="175" t="s">
        <v>74</v>
      </c>
      <c r="B9" s="233" t="s">
        <v>10</v>
      </c>
      <c r="C9" s="234"/>
      <c r="D9" s="176"/>
      <c r="E9" s="177"/>
      <c r="F9" s="176"/>
      <c r="G9" s="118">
        <v>0.30199999999999999</v>
      </c>
      <c r="H9" s="190">
        <f>+H8*G9</f>
        <v>15741.145999999999</v>
      </c>
      <c r="I9" s="109"/>
    </row>
    <row r="10" spans="1:9" x14ac:dyDescent="0.3">
      <c r="A10" s="120" t="s">
        <v>11</v>
      </c>
      <c r="B10" s="121"/>
      <c r="C10" s="122"/>
      <c r="D10" s="123"/>
      <c r="E10" s="122"/>
      <c r="F10" s="123"/>
      <c r="G10" s="124"/>
      <c r="H10" s="190">
        <f>H8+H9</f>
        <v>67864.145999999993</v>
      </c>
      <c r="I10" s="109"/>
    </row>
    <row r="11" spans="1:9" ht="49.5" customHeight="1" x14ac:dyDescent="0.3">
      <c r="A11" s="184" t="s">
        <v>75</v>
      </c>
      <c r="B11" s="235" t="s">
        <v>13</v>
      </c>
      <c r="C11" s="236"/>
      <c r="D11" s="180"/>
      <c r="E11" s="185"/>
      <c r="F11" s="180"/>
      <c r="G11" s="126">
        <v>1979</v>
      </c>
      <c r="H11" s="191">
        <f>G11/12</f>
        <v>164.91666666666666</v>
      </c>
      <c r="I11" s="98" t="s">
        <v>66</v>
      </c>
    </row>
    <row r="12" spans="1:9" ht="34.5" customHeight="1" x14ac:dyDescent="0.3">
      <c r="A12" s="178" t="s">
        <v>76</v>
      </c>
      <c r="B12" s="235" t="s">
        <v>16</v>
      </c>
      <c r="C12" s="236"/>
      <c r="D12" s="236"/>
      <c r="E12" s="179"/>
      <c r="F12" s="180"/>
      <c r="G12" s="181"/>
      <c r="H12" s="190">
        <v>4</v>
      </c>
      <c r="I12" s="104" t="s">
        <v>78</v>
      </c>
    </row>
    <row r="13" spans="1:9" ht="34.5" customHeight="1" x14ac:dyDescent="0.3">
      <c r="A13" s="178" t="s">
        <v>77</v>
      </c>
      <c r="B13" s="235" t="s">
        <v>16</v>
      </c>
      <c r="C13" s="236"/>
      <c r="D13" s="236"/>
      <c r="E13" s="179"/>
      <c r="F13" s="180"/>
      <c r="G13" s="181"/>
      <c r="H13" s="190">
        <v>1</v>
      </c>
      <c r="I13" s="169" t="s">
        <v>79</v>
      </c>
    </row>
    <row r="14" spans="1:9" ht="25.5" customHeight="1" x14ac:dyDescent="0.3">
      <c r="A14" s="131" t="s">
        <v>17</v>
      </c>
      <c r="B14" s="132"/>
      <c r="C14" s="132"/>
      <c r="D14" s="132"/>
      <c r="E14" s="132"/>
      <c r="F14" s="133"/>
      <c r="G14" s="132"/>
      <c r="H14" s="192">
        <f>H10/H11*(H12+H13)</f>
        <v>2057.5284284992422</v>
      </c>
      <c r="I14" s="112"/>
    </row>
    <row r="15" spans="1:9" ht="35.25" customHeight="1" x14ac:dyDescent="0.3">
      <c r="A15" s="40" t="s">
        <v>6</v>
      </c>
      <c r="B15" s="217" t="s">
        <v>19</v>
      </c>
      <c r="C15" s="218"/>
      <c r="D15" s="218"/>
      <c r="E15" s="218"/>
      <c r="F15" s="218"/>
      <c r="G15" s="218"/>
      <c r="H15" s="219"/>
      <c r="I15" s="170" t="s">
        <v>22</v>
      </c>
    </row>
    <row r="16" spans="1:9" ht="45.75" customHeight="1" x14ac:dyDescent="0.3">
      <c r="A16" s="182" t="s">
        <v>9</v>
      </c>
      <c r="B16" s="100" t="s">
        <v>84</v>
      </c>
      <c r="C16" s="101"/>
      <c r="D16" s="102"/>
      <c r="E16" s="137"/>
      <c r="F16" s="138">
        <v>200</v>
      </c>
      <c r="G16" s="139">
        <v>219</v>
      </c>
      <c r="H16" s="190">
        <f>G16/250*F16</f>
        <v>175.2</v>
      </c>
      <c r="I16" s="98" t="s">
        <v>81</v>
      </c>
    </row>
    <row r="17" spans="1:9" ht="45" hidden="1" x14ac:dyDescent="0.3">
      <c r="A17" s="99" t="s">
        <v>63</v>
      </c>
      <c r="B17" s="100" t="s">
        <v>24</v>
      </c>
      <c r="C17" s="101"/>
      <c r="D17" s="102"/>
      <c r="E17" s="137"/>
      <c r="F17" s="138">
        <v>160</v>
      </c>
      <c r="G17" s="139">
        <v>219.99</v>
      </c>
      <c r="H17" s="119">
        <f>G17/250*F17</f>
        <v>140.79360000000003</v>
      </c>
      <c r="I17" s="98" t="s">
        <v>59</v>
      </c>
    </row>
    <row r="18" spans="1:9" ht="45" hidden="1" x14ac:dyDescent="0.3">
      <c r="A18" s="103" t="s">
        <v>64</v>
      </c>
      <c r="B18" s="100" t="s">
        <v>27</v>
      </c>
      <c r="C18" s="101"/>
      <c r="D18" s="102"/>
      <c r="E18" s="122"/>
      <c r="F18" s="140">
        <v>160</v>
      </c>
      <c r="G18" s="141">
        <v>430</v>
      </c>
      <c r="H18" s="142">
        <f>G18/2100*F18</f>
        <v>32.761904761904759</v>
      </c>
      <c r="I18" s="98" t="s">
        <v>60</v>
      </c>
    </row>
    <row r="19" spans="1:9" ht="45" hidden="1" customHeight="1" x14ac:dyDescent="0.3">
      <c r="A19" s="143" t="s">
        <v>72</v>
      </c>
      <c r="B19" s="144" t="s">
        <v>31</v>
      </c>
      <c r="C19" s="145"/>
      <c r="D19" s="145"/>
      <c r="E19" s="145"/>
      <c r="F19" s="146">
        <v>4</v>
      </c>
      <c r="G19" s="147">
        <v>26</v>
      </c>
      <c r="H19" s="148">
        <f>F19*G19</f>
        <v>104</v>
      </c>
      <c r="I19" s="104" t="s">
        <v>61</v>
      </c>
    </row>
    <row r="20" spans="1:9" ht="39" hidden="1" customHeight="1" x14ac:dyDescent="0.3">
      <c r="A20" s="149"/>
      <c r="B20" s="150" t="s">
        <v>35</v>
      </c>
      <c r="C20" s="151"/>
      <c r="D20" s="122"/>
      <c r="E20" s="151"/>
      <c r="F20" s="145"/>
      <c r="G20" s="152"/>
      <c r="H20" s="153">
        <v>1</v>
      </c>
      <c r="I20" s="104" t="s">
        <v>65</v>
      </c>
    </row>
    <row r="21" spans="1:9" ht="37.5" hidden="1" customHeight="1" x14ac:dyDescent="0.3">
      <c r="A21" s="154" t="s">
        <v>39</v>
      </c>
      <c r="B21" s="155"/>
      <c r="C21" s="155"/>
      <c r="D21" s="155"/>
      <c r="E21" s="156"/>
      <c r="F21" s="156"/>
      <c r="G21" s="155"/>
      <c r="H21" s="157" t="e">
        <f>#REF!+H19</f>
        <v>#REF!</v>
      </c>
      <c r="I21" s="105"/>
    </row>
    <row r="22" spans="1:9" ht="18.75" hidden="1" customHeight="1" x14ac:dyDescent="0.3">
      <c r="A22" s="160"/>
      <c r="B22" s="160"/>
      <c r="C22" s="160"/>
      <c r="D22" s="160"/>
      <c r="E22" s="160"/>
      <c r="F22" s="160"/>
      <c r="G22" s="160"/>
      <c r="H22" s="160"/>
      <c r="I22" s="160"/>
    </row>
    <row r="23" spans="1:9" hidden="1" x14ac:dyDescent="0.3">
      <c r="A23" s="242" t="s">
        <v>40</v>
      </c>
      <c r="B23" s="242"/>
      <c r="C23" s="242"/>
      <c r="D23" s="242"/>
      <c r="E23" s="242"/>
      <c r="F23" s="242"/>
      <c r="G23" s="242"/>
      <c r="H23" s="242"/>
      <c r="I23" s="242"/>
    </row>
    <row r="24" spans="1:9" ht="29.25" hidden="1" customHeight="1" x14ac:dyDescent="0.3">
      <c r="A24" s="158" t="s">
        <v>2</v>
      </c>
      <c r="B24" s="243" t="s">
        <v>3</v>
      </c>
      <c r="C24" s="244"/>
      <c r="D24" s="244"/>
      <c r="E24" s="244"/>
      <c r="F24" s="244"/>
      <c r="G24" s="244"/>
      <c r="H24" s="245"/>
      <c r="I24" s="159" t="s">
        <v>4</v>
      </c>
    </row>
    <row r="25" spans="1:9" hidden="1" x14ac:dyDescent="0.3">
      <c r="A25" s="5" t="s">
        <v>5</v>
      </c>
      <c r="B25" s="210" t="s">
        <v>41</v>
      </c>
      <c r="C25" s="211"/>
      <c r="D25" s="211"/>
      <c r="E25" s="211"/>
      <c r="F25" s="211"/>
      <c r="G25" s="211"/>
      <c r="H25" s="211"/>
      <c r="I25" s="212"/>
    </row>
    <row r="26" spans="1:9" hidden="1" x14ac:dyDescent="0.3">
      <c r="A26" s="6" t="s">
        <v>6</v>
      </c>
      <c r="B26" s="221" t="s">
        <v>42</v>
      </c>
      <c r="C26" s="222"/>
      <c r="D26" s="222"/>
      <c r="E26" s="222"/>
      <c r="F26" s="222"/>
      <c r="G26" s="222"/>
      <c r="H26" s="222"/>
      <c r="I26" s="223"/>
    </row>
    <row r="27" spans="1:9" ht="18.75" hidden="1" customHeight="1" x14ac:dyDescent="0.3">
      <c r="A27" s="106" t="s">
        <v>7</v>
      </c>
      <c r="B27" s="113" t="s">
        <v>8</v>
      </c>
      <c r="C27" s="114"/>
      <c r="D27" s="115"/>
      <c r="E27" s="115"/>
      <c r="F27" s="115"/>
      <c r="G27" s="115"/>
      <c r="H27" s="161">
        <v>59387</v>
      </c>
      <c r="I27" s="107" t="s">
        <v>47</v>
      </c>
    </row>
    <row r="28" spans="1:9" ht="30" hidden="1" customHeight="1" x14ac:dyDescent="0.3">
      <c r="A28" s="108" t="s">
        <v>9</v>
      </c>
      <c r="B28" s="246" t="s">
        <v>10</v>
      </c>
      <c r="C28" s="247"/>
      <c r="D28" s="116"/>
      <c r="E28" s="117"/>
      <c r="F28" s="116"/>
      <c r="G28" s="118">
        <v>0.30199999999999999</v>
      </c>
      <c r="H28" s="119">
        <f>+H27*G28</f>
        <v>17934.874</v>
      </c>
      <c r="I28" s="109"/>
    </row>
    <row r="29" spans="1:9" hidden="1" x14ac:dyDescent="0.3">
      <c r="A29" s="120" t="s">
        <v>11</v>
      </c>
      <c r="B29" s="121"/>
      <c r="C29" s="122"/>
      <c r="D29" s="123"/>
      <c r="E29" s="122"/>
      <c r="F29" s="123"/>
      <c r="G29" s="124"/>
      <c r="H29" s="119">
        <f>H27+H28</f>
        <v>77321.873999999996</v>
      </c>
      <c r="I29" s="109"/>
    </row>
    <row r="30" spans="1:9" ht="45" hidden="1" x14ac:dyDescent="0.3">
      <c r="A30" s="110" t="s">
        <v>12</v>
      </c>
      <c r="B30" s="237" t="s">
        <v>13</v>
      </c>
      <c r="C30" s="238"/>
      <c r="D30" s="123"/>
      <c r="E30" s="125"/>
      <c r="F30" s="123"/>
      <c r="G30" s="126">
        <v>1973</v>
      </c>
      <c r="H30" s="127">
        <f>G30/12</f>
        <v>164.41666666666666</v>
      </c>
      <c r="I30" s="98" t="s">
        <v>14</v>
      </c>
    </row>
    <row r="31" spans="1:9" hidden="1" x14ac:dyDescent="0.3">
      <c r="A31" s="111" t="s">
        <v>15</v>
      </c>
      <c r="B31" s="237" t="s">
        <v>16</v>
      </c>
      <c r="C31" s="238"/>
      <c r="D31" s="238"/>
      <c r="E31" s="128"/>
      <c r="F31" s="123"/>
      <c r="G31" s="129"/>
      <c r="H31" s="130">
        <v>5</v>
      </c>
      <c r="I31" s="112"/>
    </row>
    <row r="32" spans="1:9" hidden="1" x14ac:dyDescent="0.3">
      <c r="A32" s="131" t="s">
        <v>17</v>
      </c>
      <c r="B32" s="132"/>
      <c r="C32" s="132"/>
      <c r="D32" s="132"/>
      <c r="E32" s="132"/>
      <c r="F32" s="133"/>
      <c r="G32" s="132"/>
      <c r="H32" s="119">
        <f>H29/H30*H31</f>
        <v>2351.4001216421693</v>
      </c>
      <c r="I32" s="112"/>
    </row>
    <row r="33" spans="1:9" hidden="1" x14ac:dyDescent="0.3">
      <c r="A33" s="40" t="s">
        <v>18</v>
      </c>
      <c r="B33" s="217" t="s">
        <v>19</v>
      </c>
      <c r="C33" s="218"/>
      <c r="D33" s="218"/>
      <c r="E33" s="218"/>
      <c r="F33" s="218"/>
      <c r="G33" s="218"/>
      <c r="H33" s="219"/>
      <c r="I33" s="41"/>
    </row>
    <row r="34" spans="1:9" ht="21" hidden="1" customHeight="1" x14ac:dyDescent="0.3">
      <c r="A34" s="97" t="s">
        <v>20</v>
      </c>
      <c r="B34" s="239" t="s">
        <v>21</v>
      </c>
      <c r="C34" s="240"/>
      <c r="D34" s="241"/>
      <c r="E34" s="134"/>
      <c r="F34" s="135"/>
      <c r="G34" s="135"/>
      <c r="H34" s="136">
        <f>H35+H36</f>
        <v>97.5</v>
      </c>
      <c r="I34" s="98" t="s">
        <v>22</v>
      </c>
    </row>
    <row r="35" spans="1:9" ht="45" hidden="1" x14ac:dyDescent="0.3">
      <c r="A35" s="99" t="s">
        <v>23</v>
      </c>
      <c r="B35" s="100" t="s">
        <v>24</v>
      </c>
      <c r="C35" s="101"/>
      <c r="D35" s="102"/>
      <c r="E35" s="137"/>
      <c r="F35" s="138">
        <v>100</v>
      </c>
      <c r="G35" s="139">
        <v>225</v>
      </c>
      <c r="H35" s="119">
        <f>G35/500*F35</f>
        <v>45</v>
      </c>
      <c r="I35" s="98" t="s">
        <v>43</v>
      </c>
    </row>
    <row r="36" spans="1:9" ht="30" x14ac:dyDescent="0.3">
      <c r="A36" s="183" t="s">
        <v>12</v>
      </c>
      <c r="B36" s="100" t="s">
        <v>85</v>
      </c>
      <c r="C36" s="101"/>
      <c r="D36" s="102"/>
      <c r="E36" s="122"/>
      <c r="F36" s="140">
        <v>200</v>
      </c>
      <c r="G36" s="141">
        <v>2100</v>
      </c>
      <c r="H36" s="193">
        <f>G36/8000*F36</f>
        <v>52.5</v>
      </c>
      <c r="I36" s="98" t="s">
        <v>80</v>
      </c>
    </row>
    <row r="37" spans="1:9" x14ac:dyDescent="0.3">
      <c r="A37" s="162" t="s">
        <v>29</v>
      </c>
      <c r="B37" s="163"/>
      <c r="C37" s="164"/>
      <c r="D37" s="133"/>
      <c r="E37" s="133"/>
      <c r="F37" s="123"/>
      <c r="G37" s="165"/>
      <c r="H37" s="194">
        <f>H16+H36</f>
        <v>227.7</v>
      </c>
      <c r="I37" s="166"/>
    </row>
    <row r="38" spans="1:9" ht="57" customHeight="1" x14ac:dyDescent="0.3">
      <c r="A38" s="143" t="s">
        <v>72</v>
      </c>
      <c r="B38" s="144" t="s">
        <v>31</v>
      </c>
      <c r="C38" s="145"/>
      <c r="D38" s="145"/>
      <c r="E38" s="145"/>
      <c r="F38" s="146"/>
      <c r="G38" s="147"/>
      <c r="H38" s="148"/>
      <c r="I38" s="188"/>
    </row>
    <row r="39" spans="1:9" ht="34.5" customHeight="1" x14ac:dyDescent="0.3">
      <c r="A39" s="178" t="s">
        <v>20</v>
      </c>
      <c r="B39" s="224" t="s">
        <v>82</v>
      </c>
      <c r="C39" s="225"/>
      <c r="D39" s="225"/>
      <c r="E39" s="179"/>
      <c r="F39" s="187">
        <v>2</v>
      </c>
      <c r="G39" s="186">
        <v>26</v>
      </c>
      <c r="H39" s="190">
        <f>G39*F39</f>
        <v>52</v>
      </c>
      <c r="I39" s="248" t="s">
        <v>86</v>
      </c>
    </row>
    <row r="40" spans="1:9" ht="34.5" customHeight="1" x14ac:dyDescent="0.3">
      <c r="A40" s="178" t="s">
        <v>83</v>
      </c>
      <c r="B40" s="226" t="s">
        <v>90</v>
      </c>
      <c r="C40" s="227"/>
      <c r="D40" s="227"/>
      <c r="E40" s="179"/>
      <c r="F40" s="187">
        <v>2</v>
      </c>
      <c r="G40" s="186">
        <v>26</v>
      </c>
      <c r="H40" s="190">
        <f>G40*F40</f>
        <v>52</v>
      </c>
      <c r="I40" s="249"/>
    </row>
    <row r="41" spans="1:9" ht="34.5" customHeight="1" x14ac:dyDescent="0.3">
      <c r="A41" s="178" t="s">
        <v>89</v>
      </c>
      <c r="B41" s="226" t="s">
        <v>79</v>
      </c>
      <c r="C41" s="227"/>
      <c r="D41" s="227"/>
      <c r="E41" s="179"/>
      <c r="F41" s="187">
        <v>2</v>
      </c>
      <c r="G41" s="186">
        <v>26</v>
      </c>
      <c r="H41" s="190">
        <f>G41*F41</f>
        <v>52</v>
      </c>
      <c r="I41" s="250"/>
    </row>
    <row r="42" spans="1:9" x14ac:dyDescent="0.3">
      <c r="A42" s="167" t="s">
        <v>87</v>
      </c>
      <c r="B42" s="151"/>
      <c r="C42" s="122"/>
      <c r="D42" s="151"/>
      <c r="E42" s="122"/>
      <c r="F42" s="122"/>
      <c r="G42" s="122"/>
      <c r="H42" s="195">
        <f>H39+H40+H41</f>
        <v>156</v>
      </c>
      <c r="I42" s="168"/>
    </row>
    <row r="43" spans="1:9" ht="19.5" thickBot="1" x14ac:dyDescent="0.35">
      <c r="A43" s="150" t="s">
        <v>88</v>
      </c>
      <c r="B43" s="145"/>
      <c r="C43" s="145"/>
      <c r="D43" s="145"/>
      <c r="E43" s="145"/>
      <c r="F43" s="145"/>
      <c r="G43" s="145"/>
      <c r="H43" s="196">
        <f>H14+H37+H42</f>
        <v>2441.228428499242</v>
      </c>
      <c r="I43" s="105"/>
    </row>
    <row r="45" spans="1:9" x14ac:dyDescent="0.3">
      <c r="C45" s="90"/>
    </row>
  </sheetData>
  <mergeCells count="24">
    <mergeCell ref="B30:C30"/>
    <mergeCell ref="B41:D41"/>
    <mergeCell ref="I39:I41"/>
    <mergeCell ref="A23:I23"/>
    <mergeCell ref="B24:H24"/>
    <mergeCell ref="B25:I25"/>
    <mergeCell ref="B26:I26"/>
    <mergeCell ref="B28:C28"/>
    <mergeCell ref="B39:D39"/>
    <mergeCell ref="B40:D40"/>
    <mergeCell ref="A1:I1"/>
    <mergeCell ref="A2:I2"/>
    <mergeCell ref="A3:I3"/>
    <mergeCell ref="A5:I5"/>
    <mergeCell ref="B6:H6"/>
    <mergeCell ref="B15:H15"/>
    <mergeCell ref="B7:H7"/>
    <mergeCell ref="B9:C9"/>
    <mergeCell ref="B11:C11"/>
    <mergeCell ref="B12:D12"/>
    <mergeCell ref="B13:D13"/>
    <mergeCell ref="B31:D31"/>
    <mergeCell ref="B33:H33"/>
    <mergeCell ref="B34:D3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Пример зап.формы</vt:lpstr>
      <vt:lpstr>Пример зап.формы единоврем.)</vt:lpstr>
      <vt:lpstr>Расходы Информационные</vt:lpstr>
      <vt:lpstr>'Пример зап.формы'!Область_печати</vt:lpstr>
      <vt:lpstr>'Пример зап.формы единоврем.)'!Область_печати</vt:lpstr>
      <vt:lpstr>'Расходы Информационные'!Область_печати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Сеетлана Марченко</cp:lastModifiedBy>
  <cp:lastPrinted>2020-05-25T10:33:44Z</cp:lastPrinted>
  <dcterms:created xsi:type="dcterms:W3CDTF">2017-09-26T07:45:13Z</dcterms:created>
  <dcterms:modified xsi:type="dcterms:W3CDTF">2020-12-15T12:08:32Z</dcterms:modified>
</cp:coreProperties>
</file>