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ценка эффективности\2019\"/>
    </mc:Choice>
  </mc:AlternateContent>
  <bookViews>
    <workbookView xWindow="0" yWindow="0" windowWidth="28800" windowHeight="11832"/>
  </bookViews>
  <sheets>
    <sheet name="Лист1" sheetId="1" r:id="rId1"/>
  </sheets>
  <definedNames>
    <definedName name="_xlnm.Print_Titles" localSheetId="0">Лист1!$5:$7</definedName>
  </definedNames>
  <calcPr calcId="152511"/>
</workbook>
</file>

<file path=xl/calcChain.xml><?xml version="1.0" encoding="utf-8"?>
<calcChain xmlns="http://schemas.openxmlformats.org/spreadsheetml/2006/main">
  <c r="M24" i="1" l="1"/>
  <c r="M15" i="1"/>
  <c r="M14" i="1"/>
  <c r="N9" i="1"/>
  <c r="O25" i="1"/>
  <c r="K24" i="1" l="1"/>
  <c r="O20" i="1"/>
  <c r="N20" i="1"/>
  <c r="O13" i="1" l="1"/>
  <c r="O11" i="1"/>
  <c r="N11" i="1"/>
  <c r="M23" i="1"/>
  <c r="I24" i="1" l="1"/>
  <c r="O23" i="1"/>
  <c r="K22" i="1"/>
  <c r="M21" i="1"/>
  <c r="M20" i="1"/>
  <c r="K20" i="1"/>
  <c r="M19" i="1"/>
  <c r="O18" i="1"/>
  <c r="M18" i="1"/>
  <c r="O9" i="1"/>
  <c r="K18" i="1"/>
  <c r="O17" i="1"/>
  <c r="M17" i="1"/>
  <c r="K17" i="1"/>
  <c r="K16" i="1"/>
  <c r="O16" i="1"/>
  <c r="M16" i="1"/>
  <c r="K14" i="1"/>
  <c r="O14" i="1"/>
  <c r="K13" i="1"/>
  <c r="M11" i="1"/>
  <c r="K11" i="1"/>
  <c r="M9" i="1" l="1"/>
  <c r="L24" i="1"/>
  <c r="K9" i="1"/>
  <c r="M12" i="1"/>
  <c r="M13" i="1"/>
  <c r="J24" i="1" l="1"/>
</calcChain>
</file>

<file path=xl/sharedStrings.xml><?xml version="1.0" encoding="utf-8"?>
<sst xmlns="http://schemas.openxmlformats.org/spreadsheetml/2006/main" count="82" uniqueCount="58">
  <si>
    <t>№ п/п</t>
  </si>
  <si>
    <t>Объём финансирования (тыс. рублей)</t>
  </si>
  <si>
    <t>Наименование показателей  результатов</t>
  </si>
  <si>
    <t>Фактическое значение показателя на момент разработки программы</t>
  </si>
  <si>
    <t>Год реализации</t>
  </si>
  <si>
    <t>Значение показателя</t>
  </si>
  <si>
    <t>план</t>
  </si>
  <si>
    <t>факт</t>
  </si>
  <si>
    <t>план по программе</t>
  </si>
  <si>
    <t>Оценка эффективности</t>
  </si>
  <si>
    <t>уровень исполнения финансирования, в% (Фi)</t>
  </si>
  <si>
    <t>по каждому мероприятию</t>
  </si>
  <si>
    <t>уровень достижения показателей в % (Пi)</t>
  </si>
  <si>
    <t>по каждому показателю</t>
  </si>
  <si>
    <t xml:space="preserve">средняя арифметическая по показателям </t>
  </si>
  <si>
    <t>результативность расходования средств (Рi)</t>
  </si>
  <si>
    <t>Эффективность программы  (%)</t>
  </si>
  <si>
    <t>ИТОГО</t>
  </si>
  <si>
    <t>Целевое значение показателя на момент окончания действия программы</t>
  </si>
  <si>
    <t>кассовое исполнение</t>
  </si>
  <si>
    <t>х</t>
  </si>
  <si>
    <t>Наименование основного мероприятия (комплекса мероприятий, подпрограмм), обеспечивающих достижения результата</t>
  </si>
  <si>
    <t>средняя арифметическая по мероприятиям</t>
  </si>
  <si>
    <t xml:space="preserve">Оценка эффективности и результативности реализации муниципальной программы «Развитие образования в городе Пыть-Яхе» за 2019 год
</t>
  </si>
  <si>
    <t>Доля административно-управленческого и педагогического персонала общеобразовательных организаций, прошедших целевую подготовку или повышение квалификации по программам менеджмента в образовании и (или) для работы в соответствии с федеральными государственными образовательными стандартами (%) &lt;1&gt;</t>
  </si>
  <si>
    <t>Доступность дошкольного образования для детей в возрасте от 1,5 до 3 лет (%) &lt;2&gt;</t>
  </si>
  <si>
    <t>Обеспеченность детей дошкольного возраста местами в дошкольных образовательных организациях (количество мест на 1000 детей) &lt;3&gt;</t>
  </si>
  <si>
    <t>Доля детей в возрасте от 5 до 18 лет, охваченных дополнительным образованием (%) &lt;4&gt;</t>
  </si>
  <si>
    <t>Отношение среднего балла единого государственного экзамена (в расчете на 2 обязательных предмета) в 10% школ с лучшими результатами единого государственного экзамена к среднему баллу  единого государственного экзамена (в расчете на 2 обязательных предмета) в 10% школ с худшими результатами единого государственного экзамена &lt;5&gt;</t>
  </si>
  <si>
    <t>Доля молодежи в возрасте от 14 до 30 лет, задействованной в мероприятиях общественных объединений (%) &lt;6&gt;</t>
  </si>
  <si>
    <t>Доля граждан, вовлеченных в добровольческую деятельность (%) &lt;7&gt;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</si>
  <si>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 (%) &lt;8&gt;</t>
  </si>
  <si>
    <t>Доля муниципальных общеобразовательных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общеобразовательных организаций, реализующих программы общего образования(%) &lt;9&gt;</t>
  </si>
  <si>
    <t>Доля 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(%) &lt;10&gt;</t>
  </si>
  <si>
    <t>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 муниципального образования, выделяемых на предоставление услуг в сфере образования (%) &lt;11&gt;</t>
  </si>
  <si>
    <t>Доля педагогических работников, прошедших добровольную независимую оценку профессиональной квалификации (%) &lt;12&gt;</t>
  </si>
  <si>
    <t>Доля образовательных организаций, расположенных на территории муниципального образования обеспеченных Интернетом со скоростью соединения не менее 100 Мб/с - для образовательных организаций, расположенных в городах, 50 Мб/с - для образовательных организаций, расположенных в сельской местности и поселках городского типа, а также гарантированным интернет-трафиком (%) &lt;13&gt;</t>
  </si>
  <si>
    <t>Численность педагогических работников, участвующих в реализации образовательных программ, включающих основы финансовой грамотности (чел.) &lt;14&gt;</t>
  </si>
  <si>
    <t>Удельный вес численности обучающихся, занимающихся в одну смену, в общей численности обучающихся в общеобразовательных организациях, в том числе обучающихся по образовательным программам начального общего, основного общего, среднего общего образования</t>
  </si>
  <si>
    <t>подпрограмма I мероприятие 1.1. Развитие системы дошкольного и общего образования, п.1.2. Федеральный проект "Учитель будущего"</t>
  </si>
  <si>
    <t>подпрограмма I мероприятие  1.7. Развитие системы воспитания, профилактика правонарушений среди несовершеннолетних</t>
  </si>
  <si>
    <t>подпрограмма I мероприятие 1.1. Развитие системы дошкольного и общего образования</t>
  </si>
  <si>
    <t>подпрограмма I мероприятие 1.4.  Муниципальная составляющая окружного проекта "Успех каждого ребенка"</t>
  </si>
  <si>
    <t xml:space="preserve">подпрограмма I мероприятие  п. 1.5. Обеспечение реализации основных и дополнительных общеобразовательных программ в образовательных организациях, расположенных на территории муниципального образования; подпрограмма IV п. 4.3. Развитие материально-технической базы образовательных организаций и учреждений молодежной политики </t>
  </si>
  <si>
    <t xml:space="preserve">подпрограмма I мероприятие 1.5.2.  Реализация основных общеобразовательных программ, подпрограмма II мероприятие 2.2.  Федеральный проект "Цифровая образовательная среда" </t>
  </si>
  <si>
    <t>подпрограмма I мероприятие  п. 1.6. Организация летнего отдыха и оздоровления детей и молодежи</t>
  </si>
  <si>
    <t>подпрограмма I мероприятие  п. 1.7. Развитие системы воспитания, профилактика правонарушений среди несовершеннолетних;  подпрограмма III мероприятие п. 3.2. Федеральный проект "Социальная активность"</t>
  </si>
  <si>
    <t>подпрограмма I мероприятие  п. 1.7. Развитие системы воспитания, профилактика правонарушений среди несовершеннолетних;  подпрограмма III мероприятие п. 3.1. Создание условий для реализации государственной молодежной политики в муниципальном образовании; п. 3.3. Обеспечение развития молодежной политики и патриотического воспитания граждан Российской Федерации</t>
  </si>
  <si>
    <t>Подпрограмма II мероприятие  п. 2.1. Федеральный проект "Современная школа"; п 2.1.1. Развитие региональной системы оценки качества образования, включающей оценку результатов деятельности по реализации федерального государственного образовательного стандарта и учет динамики достижения каждого обучающегося, в том числе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качества, а также повышение качества образования в школах с низкими образовательными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</si>
  <si>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 xml:space="preserve">подпрограмма II  мероприятие п.2.2. Федеральный проект "Цифровая образовательная среда"; п. 2.3. Повышение информационной открытости и прозрачности системы образования; подпрограмма IV п. 4.1.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лицами; подпрограмма IV п. 4.3. Развитие материально-технической базы образовательных организаций и учреждений молодежной политики </t>
  </si>
  <si>
    <t xml:space="preserve">подпрограмма IV п. 4.3. Развитие материально-технической базы образовательных организаций и учреждений молодежной политики </t>
  </si>
  <si>
    <t>подпрограмма IV п. 4.2. Обеспечение комплексной безопасности образовательных организаций и учреждений молодежной политики</t>
  </si>
  <si>
    <t>26</t>
  </si>
  <si>
    <t>77,2</t>
  </si>
  <si>
    <t>-</t>
  </si>
  <si>
    <t>Без финансирования</t>
  </si>
  <si>
    <t>не оценивается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</si>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</sst>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8" x14ac:knownFonts="1">
    <font>
      <sz val="11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sz val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165" fontId="1" fillId="0" borderId="0" xfId="0" applyNumberFormat="1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9" fontId="1" fillId="2" borderId="3" xfId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 shrinkToFi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9" fontId="1" fillId="2" borderId="2" xfId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164" fontId="1" fillId="2" borderId="2" xfId="1" applyNumberFormat="1" applyFont="1" applyFill="1" applyBorder="1" applyAlignment="1">
      <alignment horizontal="center" vertical="center"/>
    </xf>
    <xf numFmtId="1" fontId="1" fillId="2" borderId="2" xfId="1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2" fontId="1" fillId="2" borderId="2" xfId="1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top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 shrinkToFit="1"/>
    </xf>
    <xf numFmtId="0" fontId="1" fillId="2" borderId="2" xfId="0" applyFont="1" applyFill="1" applyBorder="1" applyAlignment="1">
      <alignment horizontal="center" vertical="top" wrapText="1" shrinkToFit="1"/>
    </xf>
    <xf numFmtId="0" fontId="4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topLeftCell="A4" zoomScale="85" zoomScaleNormal="85" workbookViewId="0">
      <selection activeCell="L11" sqref="L11:L12"/>
    </sheetView>
  </sheetViews>
  <sheetFormatPr defaultColWidth="9.109375" defaultRowHeight="13.2" x14ac:dyDescent="0.25"/>
  <cols>
    <col min="1" max="1" width="5.5546875" style="8" customWidth="1"/>
    <col min="2" max="2" width="47.5546875" style="19" customWidth="1"/>
    <col min="3" max="3" width="45" style="1" customWidth="1"/>
    <col min="4" max="4" width="11.44140625" style="7" customWidth="1"/>
    <col min="5" max="5" width="7.5546875" style="6" customWidth="1"/>
    <col min="6" max="6" width="9" style="15" customWidth="1"/>
    <col min="7" max="7" width="10" style="15" customWidth="1"/>
    <col min="8" max="8" width="8.33203125" style="16" customWidth="1"/>
    <col min="9" max="9" width="12.109375" style="10" customWidth="1"/>
    <col min="10" max="10" width="11.5546875" style="10" customWidth="1"/>
    <col min="11" max="11" width="11.44140625" style="1" customWidth="1"/>
    <col min="12" max="12" width="12.5546875" style="1" customWidth="1"/>
    <col min="13" max="13" width="8.109375" style="5" bestFit="1" customWidth="1"/>
    <col min="14" max="14" width="11.44140625" style="9" customWidth="1"/>
    <col min="15" max="15" width="13.44140625" style="17" customWidth="1"/>
    <col min="16" max="16" width="10" style="1" bestFit="1" customWidth="1"/>
    <col min="17" max="17" width="9.109375" style="1"/>
    <col min="18" max="16384" width="9.109375" style="2"/>
  </cols>
  <sheetData>
    <row r="1" spans="1:17" x14ac:dyDescent="0.25">
      <c r="O1" s="17" t="s">
        <v>57</v>
      </c>
    </row>
    <row r="3" spans="1:17" ht="15" customHeight="1" x14ac:dyDescent="0.3">
      <c r="A3" s="93" t="s">
        <v>23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1:17" ht="13.8" x14ac:dyDescent="0.25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7" ht="47.25" customHeight="1" x14ac:dyDescent="0.25">
      <c r="A5" s="97" t="s">
        <v>0</v>
      </c>
      <c r="B5" s="103" t="s">
        <v>2</v>
      </c>
      <c r="C5" s="90" t="s">
        <v>21</v>
      </c>
      <c r="D5" s="101" t="s">
        <v>3</v>
      </c>
      <c r="E5" s="90" t="s">
        <v>4</v>
      </c>
      <c r="F5" s="97" t="s">
        <v>5</v>
      </c>
      <c r="G5" s="97"/>
      <c r="H5" s="98" t="s">
        <v>18</v>
      </c>
      <c r="I5" s="102" t="s">
        <v>1</v>
      </c>
      <c r="J5" s="102"/>
      <c r="K5" s="90" t="s">
        <v>9</v>
      </c>
      <c r="L5" s="90"/>
      <c r="M5" s="90"/>
      <c r="N5" s="90"/>
      <c r="O5" s="90"/>
    </row>
    <row r="6" spans="1:17" ht="40.5" customHeight="1" x14ac:dyDescent="0.25">
      <c r="A6" s="97"/>
      <c r="B6" s="104"/>
      <c r="C6" s="90"/>
      <c r="D6" s="101"/>
      <c r="E6" s="90"/>
      <c r="F6" s="90" t="s">
        <v>6</v>
      </c>
      <c r="G6" s="90" t="s">
        <v>7</v>
      </c>
      <c r="H6" s="99"/>
      <c r="I6" s="102" t="s">
        <v>8</v>
      </c>
      <c r="J6" s="102" t="s">
        <v>19</v>
      </c>
      <c r="K6" s="90" t="s">
        <v>10</v>
      </c>
      <c r="L6" s="90"/>
      <c r="M6" s="90" t="s">
        <v>12</v>
      </c>
      <c r="N6" s="90"/>
      <c r="O6" s="79" t="s">
        <v>15</v>
      </c>
    </row>
    <row r="7" spans="1:17" ht="57.75" customHeight="1" x14ac:dyDescent="0.25">
      <c r="A7" s="97"/>
      <c r="B7" s="105"/>
      <c r="C7" s="90"/>
      <c r="D7" s="101"/>
      <c r="E7" s="90"/>
      <c r="F7" s="90"/>
      <c r="G7" s="90"/>
      <c r="H7" s="100"/>
      <c r="I7" s="102"/>
      <c r="J7" s="102"/>
      <c r="K7" s="27" t="s">
        <v>11</v>
      </c>
      <c r="L7" s="27" t="s">
        <v>22</v>
      </c>
      <c r="M7" s="27" t="s">
        <v>13</v>
      </c>
      <c r="N7" s="28" t="s">
        <v>14</v>
      </c>
      <c r="O7" s="80"/>
    </row>
    <row r="8" spans="1:17" s="3" customFormat="1" x14ac:dyDescent="0.25">
      <c r="A8" s="29">
        <v>1</v>
      </c>
      <c r="B8" s="30">
        <v>2</v>
      </c>
      <c r="C8" s="31">
        <v>3</v>
      </c>
      <c r="D8" s="32">
        <v>4</v>
      </c>
      <c r="E8" s="29">
        <v>5</v>
      </c>
      <c r="F8" s="31">
        <v>6</v>
      </c>
      <c r="G8" s="31">
        <v>7</v>
      </c>
      <c r="H8" s="29">
        <v>8</v>
      </c>
      <c r="I8" s="33">
        <v>9</v>
      </c>
      <c r="J8" s="33">
        <v>10</v>
      </c>
      <c r="K8" s="31">
        <v>11</v>
      </c>
      <c r="L8" s="31">
        <v>12</v>
      </c>
      <c r="M8" s="29">
        <v>13</v>
      </c>
      <c r="N8" s="34">
        <v>14</v>
      </c>
      <c r="O8" s="33">
        <v>15</v>
      </c>
      <c r="P8" s="4"/>
      <c r="Q8" s="4"/>
    </row>
    <row r="9" spans="1:17" s="12" customFormat="1" ht="89.25" customHeight="1" x14ac:dyDescent="0.25">
      <c r="A9" s="29">
        <v>1</v>
      </c>
      <c r="B9" s="35" t="s">
        <v>24</v>
      </c>
      <c r="C9" s="91" t="s">
        <v>39</v>
      </c>
      <c r="D9" s="36">
        <v>0.33</v>
      </c>
      <c r="E9" s="37">
        <v>2019</v>
      </c>
      <c r="F9" s="38">
        <v>0.33</v>
      </c>
      <c r="G9" s="38">
        <v>0.33</v>
      </c>
      <c r="H9" s="39">
        <v>33</v>
      </c>
      <c r="I9" s="87">
        <v>150</v>
      </c>
      <c r="J9" s="87">
        <v>150</v>
      </c>
      <c r="K9" s="84">
        <f>J9/I9</f>
        <v>1</v>
      </c>
      <c r="L9" s="84" t="s">
        <v>54</v>
      </c>
      <c r="M9" s="23">
        <f>G9/F9</f>
        <v>1</v>
      </c>
      <c r="N9" s="79">
        <f>(M9+M10)/2</f>
        <v>0.5</v>
      </c>
      <c r="O9" s="79">
        <f>N9/K9</f>
        <v>0.5</v>
      </c>
      <c r="P9" s="11"/>
      <c r="Q9" s="11"/>
    </row>
    <row r="10" spans="1:17" s="12" customFormat="1" ht="39.6" x14ac:dyDescent="0.25">
      <c r="A10" s="27">
        <v>2</v>
      </c>
      <c r="B10" s="35" t="s">
        <v>35</v>
      </c>
      <c r="C10" s="92"/>
      <c r="D10" s="40">
        <v>0</v>
      </c>
      <c r="E10" s="29">
        <v>2019</v>
      </c>
      <c r="F10" s="22">
        <v>3.0000000000000001E-3</v>
      </c>
      <c r="G10" s="41">
        <v>0</v>
      </c>
      <c r="H10" s="42">
        <v>10.1</v>
      </c>
      <c r="I10" s="88"/>
      <c r="J10" s="88"/>
      <c r="K10" s="85"/>
      <c r="L10" s="85"/>
      <c r="M10" s="36">
        <v>0</v>
      </c>
      <c r="N10" s="80"/>
      <c r="O10" s="80"/>
      <c r="P10" s="11"/>
      <c r="Q10" s="11"/>
    </row>
    <row r="11" spans="1:17" s="11" customFormat="1" ht="98.4" customHeight="1" x14ac:dyDescent="0.25">
      <c r="A11" s="43">
        <v>3</v>
      </c>
      <c r="B11" s="44" t="s">
        <v>34</v>
      </c>
      <c r="C11" s="45" t="s">
        <v>40</v>
      </c>
      <c r="D11" s="46">
        <v>2E-3</v>
      </c>
      <c r="E11" s="37">
        <v>2019</v>
      </c>
      <c r="F11" s="47">
        <v>2E-3</v>
      </c>
      <c r="G11" s="47">
        <v>2E-3</v>
      </c>
      <c r="H11" s="48">
        <v>0.2</v>
      </c>
      <c r="I11" s="87">
        <v>4237.1000000000004</v>
      </c>
      <c r="J11" s="87">
        <v>3667.1</v>
      </c>
      <c r="K11" s="84">
        <f>J11/I11</f>
        <v>0.86547402704680076</v>
      </c>
      <c r="L11" s="84" t="s">
        <v>54</v>
      </c>
      <c r="M11" s="23">
        <f>G11/F11</f>
        <v>1</v>
      </c>
      <c r="N11" s="79">
        <f>(M11+M12)/2</f>
        <v>1</v>
      </c>
      <c r="O11" s="79">
        <f>N11/K11</f>
        <v>1.1554361757246872</v>
      </c>
    </row>
    <row r="12" spans="1:17" s="12" customFormat="1" ht="50.4" customHeight="1" x14ac:dyDescent="0.25">
      <c r="A12" s="37">
        <v>4</v>
      </c>
      <c r="B12" s="35" t="s">
        <v>37</v>
      </c>
      <c r="C12" s="45" t="s">
        <v>41</v>
      </c>
      <c r="D12" s="49" t="s">
        <v>52</v>
      </c>
      <c r="E12" s="37">
        <v>2019</v>
      </c>
      <c r="F12" s="50">
        <v>31</v>
      </c>
      <c r="G12" s="50">
        <v>31</v>
      </c>
      <c r="H12" s="51">
        <v>66</v>
      </c>
      <c r="I12" s="88"/>
      <c r="J12" s="88"/>
      <c r="K12" s="85"/>
      <c r="L12" s="85"/>
      <c r="M12" s="23">
        <f t="shared" ref="M12:M13" si="0">G12/F12</f>
        <v>1</v>
      </c>
      <c r="N12" s="80"/>
      <c r="O12" s="80"/>
      <c r="P12" s="11"/>
      <c r="Q12" s="11"/>
    </row>
    <row r="13" spans="1:17" s="12" customFormat="1" ht="54" customHeight="1" x14ac:dyDescent="0.25">
      <c r="A13" s="37">
        <v>5</v>
      </c>
      <c r="B13" s="44" t="s">
        <v>27</v>
      </c>
      <c r="C13" s="45" t="s">
        <v>42</v>
      </c>
      <c r="D13" s="52">
        <v>0.96399999999999997</v>
      </c>
      <c r="E13" s="37">
        <v>2019</v>
      </c>
      <c r="F13" s="20">
        <v>0.96399999999999997</v>
      </c>
      <c r="G13" s="20">
        <v>0.96399999999999997</v>
      </c>
      <c r="H13" s="39">
        <v>96.4</v>
      </c>
      <c r="I13" s="53">
        <v>43607.4</v>
      </c>
      <c r="J13" s="53">
        <v>41731.599999999999</v>
      </c>
      <c r="K13" s="22">
        <f>J13/I13</f>
        <v>0.95698436503896123</v>
      </c>
      <c r="L13" s="22" t="s">
        <v>54</v>
      </c>
      <c r="M13" s="23">
        <f t="shared" si="0"/>
        <v>1</v>
      </c>
      <c r="N13" s="54" t="s">
        <v>54</v>
      </c>
      <c r="O13" s="47">
        <f>M13/K13</f>
        <v>1.0449491512427034</v>
      </c>
      <c r="P13" s="11"/>
      <c r="Q13" s="11"/>
    </row>
    <row r="14" spans="1:17" s="12" customFormat="1" ht="129" customHeight="1" x14ac:dyDescent="0.25">
      <c r="A14" s="29">
        <v>6</v>
      </c>
      <c r="B14" s="44" t="s">
        <v>25</v>
      </c>
      <c r="C14" s="45" t="s">
        <v>43</v>
      </c>
      <c r="D14" s="55">
        <v>0.747</v>
      </c>
      <c r="E14" s="37">
        <v>2019</v>
      </c>
      <c r="F14" s="55">
        <v>0.85799999999999998</v>
      </c>
      <c r="G14" s="55">
        <v>0.90800000000000003</v>
      </c>
      <c r="H14" s="56">
        <v>100</v>
      </c>
      <c r="I14" s="53">
        <v>1480463.5</v>
      </c>
      <c r="J14" s="53">
        <v>1438115.4</v>
      </c>
      <c r="K14" s="22">
        <f>J14/I14</f>
        <v>0.97139537719099456</v>
      </c>
      <c r="L14" s="22" t="s">
        <v>54</v>
      </c>
      <c r="M14" s="23">
        <f>G14/F14</f>
        <v>1.0582750582750584</v>
      </c>
      <c r="N14" s="54" t="s">
        <v>54</v>
      </c>
      <c r="O14" s="47">
        <f>M14/K14</f>
        <v>1.0894380219672197</v>
      </c>
      <c r="P14" s="11"/>
      <c r="Q14" s="11"/>
    </row>
    <row r="15" spans="1:17" s="12" customFormat="1" ht="121.95" customHeight="1" x14ac:dyDescent="0.25">
      <c r="A15" s="57">
        <v>7</v>
      </c>
      <c r="B15" s="35" t="s">
        <v>36</v>
      </c>
      <c r="C15" s="45" t="s">
        <v>44</v>
      </c>
      <c r="D15" s="58">
        <v>0.2</v>
      </c>
      <c r="E15" s="37">
        <v>2019</v>
      </c>
      <c r="F15" s="21">
        <v>0.66700000000000004</v>
      </c>
      <c r="G15" s="22">
        <v>1</v>
      </c>
      <c r="H15" s="42">
        <v>100</v>
      </c>
      <c r="I15" s="81" t="s">
        <v>55</v>
      </c>
      <c r="J15" s="82"/>
      <c r="K15" s="82"/>
      <c r="L15" s="83"/>
      <c r="M15" s="23">
        <f>G15/F15</f>
        <v>1.4992503748125936</v>
      </c>
      <c r="N15" s="54" t="s">
        <v>54</v>
      </c>
      <c r="O15" s="47" t="s">
        <v>56</v>
      </c>
      <c r="P15" s="11"/>
      <c r="Q15" s="11"/>
    </row>
    <row r="16" spans="1:17" s="12" customFormat="1" ht="65.400000000000006" customHeight="1" x14ac:dyDescent="0.25">
      <c r="A16" s="57">
        <v>8</v>
      </c>
      <c r="B16" s="35" t="s">
        <v>31</v>
      </c>
      <c r="C16" s="45" t="s">
        <v>45</v>
      </c>
      <c r="D16" s="58">
        <v>0.95</v>
      </c>
      <c r="E16" s="37">
        <v>2019</v>
      </c>
      <c r="F16" s="59">
        <v>1</v>
      </c>
      <c r="G16" s="58">
        <v>0.372</v>
      </c>
      <c r="H16" s="60">
        <v>100</v>
      </c>
      <c r="I16" s="53">
        <v>8446.7000000000007</v>
      </c>
      <c r="J16" s="61">
        <v>8459.9</v>
      </c>
      <c r="K16" s="22">
        <f>J16/I16</f>
        <v>1.0015627404785299</v>
      </c>
      <c r="L16" s="22" t="s">
        <v>54</v>
      </c>
      <c r="M16" s="23">
        <f t="shared" ref="M16:M21" si="1">G16/F16</f>
        <v>0.372</v>
      </c>
      <c r="N16" s="54" t="s">
        <v>54</v>
      </c>
      <c r="O16" s="47">
        <f>M16/K16</f>
        <v>0.3714195676071822</v>
      </c>
      <c r="P16" s="11"/>
      <c r="Q16" s="11"/>
    </row>
    <row r="17" spans="1:17" s="12" customFormat="1" ht="75.599999999999994" customHeight="1" x14ac:dyDescent="0.25">
      <c r="A17" s="57">
        <v>9</v>
      </c>
      <c r="B17" s="44" t="s">
        <v>30</v>
      </c>
      <c r="C17" s="62" t="s">
        <v>46</v>
      </c>
      <c r="D17" s="63">
        <v>9.5000000000000001E-2</v>
      </c>
      <c r="E17" s="37">
        <v>2019</v>
      </c>
      <c r="F17" s="58">
        <v>0.14000000000000001</v>
      </c>
      <c r="G17" s="59">
        <v>0.14000000000000001</v>
      </c>
      <c r="H17" s="64">
        <v>22</v>
      </c>
      <c r="I17" s="65">
        <v>4000</v>
      </c>
      <c r="J17" s="65">
        <v>4000</v>
      </c>
      <c r="K17" s="20">
        <f>J17/I17</f>
        <v>1</v>
      </c>
      <c r="L17" s="22"/>
      <c r="M17" s="23">
        <f t="shared" si="1"/>
        <v>1</v>
      </c>
      <c r="N17" s="54" t="s">
        <v>54</v>
      </c>
      <c r="O17" s="54">
        <f>M17/K17</f>
        <v>1</v>
      </c>
      <c r="P17" s="11"/>
      <c r="Q17" s="11"/>
    </row>
    <row r="18" spans="1:17" s="12" customFormat="1" ht="149.4" customHeight="1" x14ac:dyDescent="0.25">
      <c r="A18" s="57">
        <v>10</v>
      </c>
      <c r="B18" s="44" t="s">
        <v>29</v>
      </c>
      <c r="C18" s="62" t="s">
        <v>47</v>
      </c>
      <c r="D18" s="58">
        <v>0.33</v>
      </c>
      <c r="E18" s="37">
        <v>2019</v>
      </c>
      <c r="F18" s="21">
        <v>0.33300000000000002</v>
      </c>
      <c r="G18" s="21">
        <v>0.33900000000000002</v>
      </c>
      <c r="H18" s="66">
        <v>34</v>
      </c>
      <c r="I18" s="53">
        <v>108637.9</v>
      </c>
      <c r="J18" s="53">
        <v>100335.4</v>
      </c>
      <c r="K18" s="22">
        <f>J18/I18</f>
        <v>0.9235763946099842</v>
      </c>
      <c r="L18" s="67"/>
      <c r="M18" s="23">
        <f t="shared" si="1"/>
        <v>1.0180180180180181</v>
      </c>
      <c r="N18" s="47" t="s">
        <v>54</v>
      </c>
      <c r="O18" s="54">
        <f>M18/K18</f>
        <v>1.1022564283357583</v>
      </c>
      <c r="P18" s="11"/>
      <c r="Q18" s="11"/>
    </row>
    <row r="19" spans="1:17" s="12" customFormat="1" ht="220.95" customHeight="1" x14ac:dyDescent="0.25">
      <c r="A19" s="57">
        <v>11</v>
      </c>
      <c r="B19" s="35" t="s">
        <v>28</v>
      </c>
      <c r="C19" s="45" t="s">
        <v>48</v>
      </c>
      <c r="D19" s="68">
        <v>1.23</v>
      </c>
      <c r="E19" s="37">
        <v>2019</v>
      </c>
      <c r="F19" s="69">
        <v>1.23</v>
      </c>
      <c r="G19" s="69">
        <v>1.19</v>
      </c>
      <c r="H19" s="69">
        <v>1.1299999999999999</v>
      </c>
      <c r="I19" s="81" t="s">
        <v>55</v>
      </c>
      <c r="J19" s="82"/>
      <c r="K19" s="82"/>
      <c r="L19" s="83"/>
      <c r="M19" s="23">
        <f t="shared" si="1"/>
        <v>0.9674796747967479</v>
      </c>
      <c r="N19" s="47" t="s">
        <v>54</v>
      </c>
      <c r="O19" s="54" t="s">
        <v>56</v>
      </c>
      <c r="P19" s="11"/>
      <c r="Q19" s="11"/>
    </row>
    <row r="20" spans="1:17" s="12" customFormat="1" ht="142.19999999999999" customHeight="1" x14ac:dyDescent="0.25">
      <c r="A20" s="57">
        <v>12</v>
      </c>
      <c r="B20" s="35" t="s">
        <v>26</v>
      </c>
      <c r="C20" s="62" t="s">
        <v>49</v>
      </c>
      <c r="D20" s="70">
        <v>671</v>
      </c>
      <c r="E20" s="37">
        <v>2019</v>
      </c>
      <c r="F20" s="60">
        <v>758</v>
      </c>
      <c r="G20" s="71">
        <v>797</v>
      </c>
      <c r="H20" s="60">
        <v>834</v>
      </c>
      <c r="I20" s="86">
        <v>142679.9</v>
      </c>
      <c r="J20" s="86">
        <v>135163.29999999999</v>
      </c>
      <c r="K20" s="89">
        <f>J20/I20</f>
        <v>0.94731843798600923</v>
      </c>
      <c r="L20" s="84" t="s">
        <v>54</v>
      </c>
      <c r="M20" s="23">
        <f t="shared" si="1"/>
        <v>1.0514511873350922</v>
      </c>
      <c r="N20" s="79">
        <f>(M20+M21)/2</f>
        <v>1.0129214963564066</v>
      </c>
      <c r="O20" s="79">
        <f>N20/K20</f>
        <v>1.0692513264176182</v>
      </c>
      <c r="P20" s="11"/>
      <c r="Q20" s="11"/>
    </row>
    <row r="21" spans="1:17" s="12" customFormat="1" ht="76.5" customHeight="1" x14ac:dyDescent="0.25">
      <c r="A21" s="57">
        <v>13</v>
      </c>
      <c r="B21" s="35" t="s">
        <v>38</v>
      </c>
      <c r="C21" s="45" t="s">
        <v>50</v>
      </c>
      <c r="D21" s="70" t="s">
        <v>53</v>
      </c>
      <c r="E21" s="37">
        <v>2019</v>
      </c>
      <c r="F21" s="71">
        <v>78.099999999999994</v>
      </c>
      <c r="G21" s="71">
        <v>76.099999999999994</v>
      </c>
      <c r="H21" s="71">
        <v>100</v>
      </c>
      <c r="I21" s="86"/>
      <c r="J21" s="86"/>
      <c r="K21" s="89"/>
      <c r="L21" s="85"/>
      <c r="M21" s="23">
        <f t="shared" si="1"/>
        <v>0.97439180537772085</v>
      </c>
      <c r="N21" s="80"/>
      <c r="O21" s="80"/>
      <c r="P21" s="11"/>
      <c r="Q21" s="11"/>
    </row>
    <row r="22" spans="1:17" s="12" customFormat="1" ht="89.25" customHeight="1" x14ac:dyDescent="0.25">
      <c r="A22" s="57">
        <v>14</v>
      </c>
      <c r="B22" s="35" t="s">
        <v>32</v>
      </c>
      <c r="C22" s="45" t="s">
        <v>51</v>
      </c>
      <c r="D22" s="58">
        <v>0</v>
      </c>
      <c r="E22" s="37">
        <v>2019</v>
      </c>
      <c r="F22" s="59">
        <v>0</v>
      </c>
      <c r="G22" s="21">
        <v>0</v>
      </c>
      <c r="H22" s="59">
        <v>0</v>
      </c>
      <c r="I22" s="86">
        <v>6058.1</v>
      </c>
      <c r="J22" s="86">
        <v>5804.6</v>
      </c>
      <c r="K22" s="89">
        <f>J22/I22</f>
        <v>0.95815519717403141</v>
      </c>
      <c r="L22" s="84"/>
      <c r="M22" s="23" t="s">
        <v>54</v>
      </c>
      <c r="N22" s="47" t="s">
        <v>54</v>
      </c>
      <c r="O22" s="47" t="s">
        <v>56</v>
      </c>
      <c r="P22" s="11"/>
      <c r="Q22" s="11"/>
    </row>
    <row r="23" spans="1:17" s="12" customFormat="1" ht="66" x14ac:dyDescent="0.25">
      <c r="A23" s="57">
        <v>15</v>
      </c>
      <c r="B23" s="72" t="s">
        <v>33</v>
      </c>
      <c r="C23" s="45" t="s">
        <v>51</v>
      </c>
      <c r="D23" s="58">
        <v>0.88</v>
      </c>
      <c r="E23" s="37">
        <v>2019</v>
      </c>
      <c r="F23" s="21">
        <v>0.89300000000000002</v>
      </c>
      <c r="G23" s="21">
        <v>0.88500000000000001</v>
      </c>
      <c r="H23" s="66">
        <v>89.9</v>
      </c>
      <c r="I23" s="86"/>
      <c r="J23" s="86"/>
      <c r="K23" s="89"/>
      <c r="L23" s="85"/>
      <c r="M23" s="23">
        <f>G23/F23</f>
        <v>0.99104143337066064</v>
      </c>
      <c r="N23" s="47" t="s">
        <v>54</v>
      </c>
      <c r="O23" s="47">
        <f>M23/$K$22</f>
        <v>1.0343224524519863</v>
      </c>
      <c r="P23" s="11"/>
      <c r="Q23" s="11"/>
    </row>
    <row r="24" spans="1:17" s="14" customFormat="1" x14ac:dyDescent="0.25">
      <c r="A24" s="73"/>
      <c r="B24" s="74" t="s">
        <v>17</v>
      </c>
      <c r="C24" s="75"/>
      <c r="D24" s="76" t="s">
        <v>20</v>
      </c>
      <c r="E24" s="73" t="s">
        <v>20</v>
      </c>
      <c r="F24" s="18" t="s">
        <v>20</v>
      </c>
      <c r="G24" s="18" t="s">
        <v>20</v>
      </c>
      <c r="H24" s="73" t="s">
        <v>20</v>
      </c>
      <c r="I24" s="77">
        <f>I9+I11+I13+I14+I16+I17+I18+I20+I22</f>
        <v>1798280.5999999999</v>
      </c>
      <c r="J24" s="77">
        <f>SUM(J9:J23)</f>
        <v>1737427.2999999998</v>
      </c>
      <c r="K24" s="18">
        <f>J24/I24</f>
        <v>0.9661602866649398</v>
      </c>
      <c r="L24" s="18" t="str">
        <f>L9</f>
        <v>-</v>
      </c>
      <c r="M24" s="18">
        <f>(M23+N20+M19+M18+M17+M16+M15+M14+M13+N11+N9)/11</f>
        <v>0.94718055051177141</v>
      </c>
      <c r="N24" s="18" t="s">
        <v>20</v>
      </c>
      <c r="O24" s="18"/>
      <c r="P24" s="13"/>
      <c r="Q24" s="13"/>
    </row>
    <row r="25" spans="1:17" s="12" customFormat="1" x14ac:dyDescent="0.25">
      <c r="A25" s="94" t="s">
        <v>16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6"/>
      <c r="O25" s="78">
        <f>(O9+O11+O13+O14+O16+O17+O18+O20+O23)/9</f>
        <v>0.9296747915274618</v>
      </c>
      <c r="P25" s="11"/>
      <c r="Q25" s="11"/>
    </row>
  </sheetData>
  <mergeCells count="43">
    <mergeCell ref="A3:O3"/>
    <mergeCell ref="A25:N25"/>
    <mergeCell ref="C5:C7"/>
    <mergeCell ref="A5:A7"/>
    <mergeCell ref="K5:O5"/>
    <mergeCell ref="K6:L6"/>
    <mergeCell ref="H5:H7"/>
    <mergeCell ref="D5:D7"/>
    <mergeCell ref="F5:G5"/>
    <mergeCell ref="I5:J5"/>
    <mergeCell ref="E5:E7"/>
    <mergeCell ref="M6:N6"/>
    <mergeCell ref="K9:K10"/>
    <mergeCell ref="B5:B7"/>
    <mergeCell ref="I6:I7"/>
    <mergeCell ref="J6:J7"/>
    <mergeCell ref="F6:F7"/>
    <mergeCell ref="G6:G7"/>
    <mergeCell ref="O6:O7"/>
    <mergeCell ref="C9:C10"/>
    <mergeCell ref="I9:I10"/>
    <mergeCell ref="J9:J10"/>
    <mergeCell ref="N9:N10"/>
    <mergeCell ref="O9:O10"/>
    <mergeCell ref="L9:L10"/>
    <mergeCell ref="L22:L23"/>
    <mergeCell ref="L20:L21"/>
    <mergeCell ref="I15:L15"/>
    <mergeCell ref="I22:I23"/>
    <mergeCell ref="J11:J12"/>
    <mergeCell ref="J20:J21"/>
    <mergeCell ref="J22:J23"/>
    <mergeCell ref="K22:K23"/>
    <mergeCell ref="L11:L12"/>
    <mergeCell ref="I11:I12"/>
    <mergeCell ref="I20:I21"/>
    <mergeCell ref="K11:K12"/>
    <mergeCell ref="K20:K21"/>
    <mergeCell ref="N20:N21"/>
    <mergeCell ref="O20:O21"/>
    <mergeCell ref="N11:N12"/>
    <mergeCell ref="O11:O12"/>
    <mergeCell ref="I19:L19"/>
  </mergeCells>
  <phoneticPr fontId="3" type="noConversion"/>
  <pageMargins left="0.70866141732283472" right="0.31496062992125984" top="0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Ирина Никитина</cp:lastModifiedBy>
  <cp:lastPrinted>2020-02-19T11:51:53Z</cp:lastPrinted>
  <dcterms:created xsi:type="dcterms:W3CDTF">2017-01-10T06:16:53Z</dcterms:created>
  <dcterms:modified xsi:type="dcterms:W3CDTF">2020-02-27T11:14:35Z</dcterms:modified>
</cp:coreProperties>
</file>