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05" tabRatio="889" activeTab="0"/>
  </bookViews>
  <sheets>
    <sheet name="Таблица поправок по доходам" sheetId="1" r:id="rId1"/>
  </sheets>
  <definedNames>
    <definedName name="_xlnm._FilterDatabase" localSheetId="0" hidden="1">'Таблица поправок по доходам'!$A$5:$AE$5</definedName>
    <definedName name="Z_2DB83B39_A831_4212_BEA7_73F516BD3A9F_.wvu.FilterData" localSheetId="0" hidden="1">'Таблица поправок по доходам'!$A$4:$Y$177</definedName>
    <definedName name="Z_2DB83B39_A831_4212_BEA7_73F516BD3A9F_.wvu.Rows" localSheetId="0" hidden="1">'Таблица поправок по доходам'!#REF!</definedName>
    <definedName name="Z_8BF64052_1B6F_4592_91F3_92288AEABC95_.wvu.FilterData" localSheetId="0" hidden="1">'Таблица поправок по доходам'!$A$4:$Y$177</definedName>
    <definedName name="Z_8F53D04B_24B4_43FD_A4E6_52223FE1062C_.wvu.FilterData" localSheetId="0" hidden="1">'Таблица поправок по доходам'!$A$4:$Y$177</definedName>
    <definedName name="Z_8F53D04B_24B4_43FD_A4E6_52223FE1062C_.wvu.Rows" localSheetId="0" hidden="1">'Таблица поправок по доходам'!#REF!</definedName>
    <definedName name="Z_9E51A5E1_C5B3_4EA4_B1AF_98AFFD6EC5D1_.wvu.FilterData" localSheetId="0" hidden="1">'Таблица поправок по доходам'!$A$4:$Y$177</definedName>
    <definedName name="Z_9E51A5E1_C5B3_4EA4_B1AF_98AFFD6EC5D1_.wvu.Rows" localSheetId="0" hidden="1">'Таблица поправок по доходам'!#REF!</definedName>
    <definedName name="_xlnm.Print_Titles" localSheetId="0">'Таблица поправок по доходам'!$3:$4</definedName>
  </definedNames>
  <calcPr fullCalcOnLoad="1"/>
</workbook>
</file>

<file path=xl/sharedStrings.xml><?xml version="1.0" encoding="utf-8"?>
<sst xmlns="http://schemas.openxmlformats.org/spreadsheetml/2006/main" count="359" uniqueCount="280">
  <si>
    <t>100 1 03 02000 01 0000 110</t>
  </si>
  <si>
    <t xml:space="preserve">ВСЕГО ДОХОДОВ </t>
  </si>
  <si>
    <t>БЕЗВОЗМЕЗДНЫЕ ПОСТУПЛЕНИЯ ОТ ДРУГИХ БЮДЖЕТОВ БЮДЖЕТНОЙ СИСТЕМЫ РОССИЙСКОЙ ФЕДЕРАЦИИ</t>
  </si>
  <si>
    <t>НАИМЕНОВАНИЕ  ДОХОДА</t>
  </si>
  <si>
    <t>КБК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</si>
  <si>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</si>
  <si>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</si>
  <si>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</si>
  <si>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</si>
  <si>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</si>
  <si>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</si>
  <si>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</si>
  <si>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</si>
  <si>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</si>
  <si>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</si>
  <si>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</si>
  <si>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</si>
  <si>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</si>
  <si>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</si>
  <si>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</si>
  <si>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</si>
  <si>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</si>
  <si>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</si>
  <si>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</si>
  <si>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</si>
  <si>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</si>
  <si>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</si>
  <si>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</si>
  <si>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</si>
  <si>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</si>
  <si>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</si>
  <si>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</si>
  <si>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</si>
  <si>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</si>
  <si>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Налог, взимаемый в связи с применением патентной системы налогообложения</t>
  </si>
  <si>
    <t>182 1 05 04000 02 0000 110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</si>
  <si>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</si>
  <si>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</si>
  <si>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</si>
  <si>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</si>
  <si>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</si>
  <si>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</si>
  <si>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</si>
  <si>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</si>
  <si>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>Земельный налог</t>
  </si>
  <si>
    <t>182 1 06 06000 00 0000 110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</si>
  <si>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</si>
  <si>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</si>
  <si>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</si>
  <si>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182 1 08 03000 01 0000 110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</si>
  <si>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</si>
  <si>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</si>
  <si>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</si>
  <si>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</si>
  <si>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040 1 11 00000 00 0000 000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</si>
  <si>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</si>
  <si>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</si>
  <si>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</si>
  <si>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040 1 11 05010 00 0000 120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</si>
  <si>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</si>
  <si>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</si>
  <si>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</si>
  <si>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</si>
  <si>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</si>
  <si>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040 1 11 05034 04 0000 120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</si>
  <si>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</si>
  <si>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</si>
  <si>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</si>
  <si>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040 1 11 09040 00 0000 120 </t>
  </si>
  <si>
    <t>Дотации на выравнивание бюджетной обеспеченности</t>
  </si>
  <si>
    <t>Прочие доходы от компенсации затрат государства</t>
  </si>
  <si>
    <t>040 1 13 02990 00 0000 130</t>
  </si>
  <si>
    <t>Прочие доходы от компенсации затрат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</si>
  <si>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</si>
  <si>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040 1 11 09044 04 0000 120</t>
  </si>
  <si>
    <t>ПЛАТЕЖИ ПРИ ПОЛЬЗОВАНИИ ПРИРОДНЫМИ РЕСУРСАМИ</t>
  </si>
  <si>
    <t>048 1 12 0000 00 00000 000</t>
  </si>
  <si>
    <t>Плата за негативное воздействие на окружающую среду</t>
  </si>
  <si>
    <t>048 1 12 01000 01 0000 120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</si>
  <si>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</si>
  <si>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</si>
  <si>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ДОХОДЫ ОТ ПРОДАЖИ МАТЕРИАЛЬНЫХ И НЕМАТЕРИАЛЬНЫХ АКТИВОВ</t>
  </si>
  <si>
    <t>040 1 14 00000 00 0000 000</t>
  </si>
  <si>
    <t xml:space="preserve">Доходы от продажи квартир </t>
  </si>
  <si>
    <t>040 1 14 01000 00 0000 410</t>
  </si>
  <si>
    <t xml:space="preserve">Доходы от продажи квартир, находящихся в собственности городских округов </t>
  </si>
  <si>
    <t>040 1 14 01040 04 0000 410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</si>
  <si>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</si>
  <si>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</si>
  <si>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</si>
  <si>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</si>
  <si>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</si>
  <si>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040 1 14 02043 04 0000 410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</si>
  <si>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</si>
  <si>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040 1 14 06000 00 0000 430</t>
  </si>
  <si>
    <t>Доходы от продажи земельных участков, государственная собственность на которые не разграничена</t>
  </si>
  <si>
    <t>040 1 14 06010 00 0000 430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</si>
  <si>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</si>
  <si>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040 1 14 06012 04 0000 430</t>
  </si>
  <si>
    <t>ШТРАФЫ, САНКЦИИ, ВОЗМЕЩЕНИЕ УЩЕРБА</t>
  </si>
  <si>
    <t>000 1 16 00000 00 0000 000</t>
  </si>
  <si>
    <t>Единый сельскохозяйственный налог</t>
  </si>
  <si>
    <t>182 1 05 03000 01 0000 110</t>
  </si>
  <si>
    <t>Субсидии бюджетам бюджетной системы Российской Федерации (межбюджетные субсидии)</t>
  </si>
  <si>
    <t>182 1 05 03010 01 1000 110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</si>
  <si>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</si>
  <si>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100 1 03 00000 00 0000 000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</si>
  <si>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</si>
  <si>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</si>
  <si>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</si>
  <si>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ВОЗВРАТ ОСТАТКОВ СУБСИДИЙ, СУБВЕНЦИЙ И ИНЫХ МЕЖБЮДЖЕТНЫХ ТРАНСФЕРТОВ, ИМЕЮЩИХ ЦЕЛЕВОЕ НАЗНАЧЕНИЕ, ПРОШЛЫХ ЛЕТ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</si>
  <si>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</si>
  <si>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048 1 12 01070 01 0000 120</t>
  </si>
  <si>
    <t xml:space="preserve">БЕЗВОЗМЕЗДНЫЕ ПОСТУПЛЕНИЯ </t>
  </si>
  <si>
    <t xml:space="preserve">182 1 06 06032 04 0000 110 </t>
  </si>
  <si>
    <t>182 1 06 06042 04 0000 110</t>
  </si>
  <si>
    <t>Прочие межбюджетные трансферты, передаваемые бюджетам</t>
  </si>
  <si>
    <t>Дотации бюджетам субъектов Российской Федерации и муниципальных образований</t>
  </si>
  <si>
    <t>048 1 12 01041 01 0000 120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</si>
  <si>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</si>
  <si>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</si>
  <si>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</si>
  <si>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</si>
  <si>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</si>
  <si>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</si>
  <si>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</si>
  <si>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</si>
  <si>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</si>
  <si>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</si>
  <si>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</si>
  <si>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</si>
  <si>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>040 1 13 02994 04 0000 130</t>
  </si>
  <si>
    <t>Субвенции бюджетам городских округов на проведение Всероссийской переписи населения 2020 года</t>
  </si>
  <si>
    <t>Транспортный налог</t>
  </si>
  <si>
    <t>Транспортный налог с организаций</t>
  </si>
  <si>
    <t>Транспортный налог с физических лиц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</si>
  <si>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</si>
  <si>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на создание условий для деятельности народных дружин</t>
  </si>
  <si>
    <t>Субсидии на реализацию полномочий в сфере жилищно-коммунального комплекса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</si>
  <si>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</si>
  <si>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</si>
  <si>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</si>
  <si>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бюджетам городских округов на государственную регистрацию актов гражданского состояния</t>
  </si>
  <si>
    <t>182 1 06 04000 00 0000 000</t>
  </si>
  <si>
    <t>Плата за размещение отходов производства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</si>
  <si>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</si>
  <si>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организацию мероприятий при осуществлении деятельности по обращению с животными без владельцев</t>
  </si>
  <si>
    <t xml:space="preserve">182 1 06 04011 02 0000 110 </t>
  </si>
  <si>
    <t>182 1 06 04012 02 0000 110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</si>
  <si>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</si>
  <si>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</si>
  <si>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040 1 13 02000 00 0000 130</t>
  </si>
  <si>
    <t>040 1 13 00000 00 0000 130</t>
  </si>
  <si>
    <t>048 1 12 01040 01 0000 120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</si>
  <si>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</si>
  <si>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000 2 00 00000 00 0000 000</t>
  </si>
  <si>
    <t>Прочие межбюджетные трансферты, передаваемые бюджетам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</si>
  <si>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</si>
  <si>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040 1 08 07173 01 0000 110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</si>
  <si>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</si>
  <si>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</t>
  </si>
  <si>
    <t>Субсидии на развитие сферы культуры в муниципальных образованиях Ханты-Мансийского автономного округа – Югры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</si>
  <si>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</si>
  <si>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Субсидии на софинансирование расходов муниципальных образований по развитию сети спортивных объектов шаговой доступности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</si>
  <si>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</si>
  <si>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</si>
  <si>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</t>
  </si>
  <si>
    <t>Субсидии бюджетам городских округов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</si>
  <si>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реализацию мероприятий по обеспечению жильем молодых</t>
  </si>
  <si>
    <t>Субсидии на поддержку малого и среднего предпринимательства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</si>
  <si>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</si>
  <si>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на организацию и обеспечение отдыха и оздоровления детей, в том числе в этнической среде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</si>
  <si>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</si>
  <si>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</si>
  <si>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</si>
  <si>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</si>
  <si>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деятельности по опеке и попечительству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</si>
  <si>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</si>
  <si>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 xml:space="preserve">Субвенции на реализацию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</si>
  <si>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</si>
  <si>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</si>
  <si>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</si>
  <si>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</si>
  <si>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</si>
  <si>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</si>
  <si>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</si>
  <si>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Субвенции на поддержку и развитие животноводства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</si>
  <si>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</si>
  <si>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</si>
  <si>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</si>
  <si>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Уточнение</t>
  </si>
  <si>
    <t>Уточнённый бюджет на 2021 год</t>
  </si>
  <si>
    <t>Уточнённый бюджет на 2022 год</t>
  </si>
  <si>
    <t>Уточнённый бюджет на 2023 год</t>
  </si>
  <si>
    <t>2021 год</t>
  </si>
  <si>
    <t>2022 год</t>
  </si>
  <si>
    <t>2023 год</t>
  </si>
  <si>
    <t>Земельный налог с организаций, обладающих земельным участком , расположенным в границах городских округов</t>
  </si>
  <si>
    <t>Земельный налог с физических лиц, обладающих земельным участком , расположенным в границах городских округов</t>
  </si>
  <si>
    <t>000 2 02 49999 00 0000 150</t>
  </si>
  <si>
    <t>000 2 19 00000 00 0000 000</t>
  </si>
  <si>
    <t>000 2 02 30000 00 0000 150</t>
  </si>
  <si>
    <t>000 2 02 20000 00 0000 150</t>
  </si>
  <si>
    <t>000 2 02 10000 00 0000 150</t>
  </si>
  <si>
    <t>000 2 02 00000 00 0000 000</t>
  </si>
  <si>
    <t>040 2 02 15001 00 0000 150</t>
  </si>
  <si>
    <t>040 2 02 15001 04 0000 150</t>
  </si>
  <si>
    <t xml:space="preserve">040 2 02 20077 04 0000 150 </t>
  </si>
  <si>
    <t xml:space="preserve">040 2 02 25081 04 0000 150 </t>
  </si>
  <si>
    <t xml:space="preserve">040 2 02 25178 04 0000 150 </t>
  </si>
  <si>
    <t>040 2 02 25243 04 0000 150</t>
  </si>
  <si>
    <t>040 2 02 25304 00 0000 150</t>
  </si>
  <si>
    <t>040 2 02 25304 04 0000  150</t>
  </si>
  <si>
    <t>040 2 02 25304 04 0000 150</t>
  </si>
  <si>
    <t xml:space="preserve">040 2 02 25497 04 0000 150 </t>
  </si>
  <si>
    <t>040 2 02 25555 04 0000 150</t>
  </si>
  <si>
    <t xml:space="preserve">040 2 02 29999 04 0000 150 </t>
  </si>
  <si>
    <t>040 2 02 30024 04 0000 150</t>
  </si>
  <si>
    <t xml:space="preserve">040 2 02 30029 04 0000 150 </t>
  </si>
  <si>
    <t xml:space="preserve">040 2 02 35082 04 0000 150 </t>
  </si>
  <si>
    <t xml:space="preserve">040 2 02 35118 04 0000 150 </t>
  </si>
  <si>
    <t>040 2 02 35120 04 0000 150</t>
  </si>
  <si>
    <t xml:space="preserve">040 2 02 35135 04 0000 150 </t>
  </si>
  <si>
    <t>040 2 02 35176 04 0000 150</t>
  </si>
  <si>
    <t xml:space="preserve">040 2 02 35469 04 0000 150 </t>
  </si>
  <si>
    <t xml:space="preserve">040 2 02 35930 04 0000 150 </t>
  </si>
  <si>
    <t>040 2 02 40000 00 0000 150</t>
  </si>
  <si>
    <t>040 2 02 45303 00 0000 150</t>
  </si>
  <si>
    <t>040 2 02 45303 04 0000 150</t>
  </si>
  <si>
    <t>040 2 02 49999 04 0000 150</t>
  </si>
  <si>
    <t>040 2 19 60010 04 0000 150</t>
  </si>
  <si>
    <t>(рубли)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</si>
  <si>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</si>
  <si>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</si>
  <si>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040 2 02 25491 04 0000  150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</si>
  <si>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</si>
  <si>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</si>
  <si>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</si>
  <si>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</si>
  <si>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</si>
  <si>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040 1 17 05040 04 0000 180</t>
  </si>
  <si>
    <t>План по решению Думы № 372 от  19.03.2021</t>
  </si>
  <si>
    <t>Таблица поправок по доходам бюджета по группам, подгруппам и статьям классификации доходов бюджета города Пыть-Яха  на 2021 год и на плановый период 2022 и 2023 годов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</si>
  <si>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</si>
  <si>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</si>
  <si>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040 2 02 29999 04 00000 150 </t>
  </si>
  <si>
    <t>040 2 02 25491 04 0000 150</t>
  </si>
  <si>
    <t>Субсидии на благоустройство территорий муниципальных образований</t>
  </si>
  <si>
    <t>Прочие дотации</t>
  </si>
  <si>
    <t>Прочие дотации бюджетам городских округов</t>
  </si>
  <si>
    <t>040 2 02 19999 00 0000 150</t>
  </si>
  <si>
    <t>040 2 02 19999 04 0000 150</t>
  </si>
  <si>
    <t>040 1 08 07150 01 0000 110</t>
  </si>
  <si>
    <t>Государственная пошлина за выдачу разрешения на установку рекламной конструкции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</si>
  <si>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</si>
  <si>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</si>
  <si>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040 1 11 07000 00 0000 120</t>
  </si>
  <si>
    <t>040 1 11 07010 04 0000 120</t>
  </si>
  <si>
    <t>040 1 11 07014 04 0000 120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</si>
  <si>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</si>
  <si>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040 1 11 09080 04 0000 120</t>
  </si>
  <si>
    <t>Инициативные платежи</t>
  </si>
  <si>
    <t>Инициативные платежи, зачисляемые в бюджеты городских округов (проект "Топиарный парк "НОЕВ КОВЧЕГ" второй этап)</t>
  </si>
  <si>
    <t>000 1 17 10000 00 0000 150</t>
  </si>
  <si>
    <t>040 1 17 15020 04 0001 150</t>
  </si>
  <si>
    <t xml:space="preserve">План по решению Думы №387 от 29.04.2021   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</si>
  <si>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</si>
  <si>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</si>
  <si>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040 2 02 15002 00 0000 150</t>
  </si>
  <si>
    <t>040 2 02 15002 04 0000 150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</si>
  <si>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</si>
  <si>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040 2 18 00000 04 0000 150</t>
  </si>
  <si>
    <t>Доходы бюджетов городских округов от возврата организациями остатков субсидий прошлых лет</t>
  </si>
  <si>
    <t>040 2 18 04000 04 0000 150</t>
  </si>
  <si>
    <t>Доходы бюджетов городских округов от возврата бюджетными учреждениями остатков субсидий прошлых лет</t>
  </si>
  <si>
    <t>040 2 18 04010 04 0000 150</t>
  </si>
  <si>
    <t>Доходы бюджетов городских округов от возврата автономными учреждениями остатков субсидий прошлых лет</t>
  </si>
  <si>
    <t>040 2 18 04020 04 0000 150</t>
  </si>
  <si>
    <t>Доходы бюджетов городских округов от возврата иными организациями остатков субсидий прошлых лет</t>
  </si>
  <si>
    <t>040 2 18 04030 04 0000 150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</si>
</sst>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;[Red]\-#,##0.00;0.00"/>
    <numFmt numFmtId="178" formatCode="* _-#,##0&quot;р.&quot;;* \-#,##0&quot;р.&quot;;* _-&quot;-&quot;&quot;р.&quot;;@"/>
    <numFmt numFmtId="179" formatCode="* #,##0;* \-#,##0;* &quot;-&quot;;@"/>
    <numFmt numFmtId="180" formatCode="* _-#,##0.00&quot;р.&quot;;* \-#,##0.00&quot;р.&quot;;* _-&quot;-&quot;??&quot;р.&quot;;@"/>
    <numFmt numFmtId="181" formatCode="* #,##0.00;* \-#,##0.00;* &quot;-&quot;??;@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000000"/>
    <numFmt numFmtId="187" formatCode="000000000"/>
    <numFmt numFmtId="188" formatCode="#,##0.0_р_.;[Red]\-#,##0.0_р_."/>
    <numFmt numFmtId="189" formatCode="#,##0.00_р_."/>
    <numFmt numFmtId="190" formatCode="mmm/yyyy"/>
    <numFmt numFmtId="191" formatCode="0.0"/>
    <numFmt numFmtId="192" formatCode="#,##0.00_ ;\-#,##0.00\ "/>
    <numFmt numFmtId="193" formatCode="[$-FC19]d\ mmmm\ yyyy\ &quot;г.&quot;"/>
    <numFmt numFmtId="194" formatCode="d/m"/>
    <numFmt numFmtId="195" formatCode="dd/mm/yy"/>
    <numFmt numFmtId="196" formatCode="#,##0_р_."/>
    <numFmt numFmtId="197" formatCode="0.000"/>
    <numFmt numFmtId="198" formatCode="_-* #,##0.0_р_._-;\-* #,##0.0_р_._-;_-* &quot;-&quot;??_р_._-;_-@_-"/>
    <numFmt numFmtId="199" formatCode="_-* #,##0_р_._-;\-* #,##0_р_._-;_-* &quot;-&quot;??_р_._-;_-@_-"/>
    <numFmt numFmtId="200" formatCode="[$€-2]\ ###,000_);[Red]\([$€-2]\ ###,000\)"/>
    <numFmt numFmtId="201" formatCode="0.0000000"/>
    <numFmt numFmtId="202" formatCode="0.000000"/>
    <numFmt numFmtId="203" formatCode="0.00000"/>
    <numFmt numFmtId="204" formatCode="0.0000"/>
    <numFmt numFmtId="205" formatCode="d/m/yy;@"/>
    <numFmt numFmtId="206" formatCode="dd/mm/yy;@"/>
    <numFmt numFmtId="207" formatCode="#,##0_ ;[Red]\-#,##0\ "/>
    <numFmt numFmtId="208" formatCode="[$-419]d\-mmm\-yyyy;@"/>
    <numFmt numFmtId="209" formatCode="#,##0.00&quot;р.&quot;"/>
    <numFmt numFmtId="210" formatCode="#,##0.0;[Red]\-#,##0.0;0.0"/>
    <numFmt numFmtId="211" formatCode="0.0%"/>
    <numFmt numFmtId="212" formatCode="#,##0.00;[Red]\-#,##0.00"/>
    <numFmt numFmtId="213" formatCode="0\.00\.00\.00\.00"/>
    <numFmt numFmtId="214" formatCode="0\.00\.00\.00000"/>
    <numFmt numFmtId="215" formatCode="00\.0\.00\.00000"/>
    <numFmt numFmtId="216" formatCode="#,##0.00\ &quot;₽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7" applyFont="1" applyFill="1">
      <alignment/>
      <protection/>
    </xf>
    <xf numFmtId="4" fontId="4" fillId="0" borderId="0" xfId="57" applyNumberFormat="1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0" xfId="0" applyFont="1" applyFill="1" applyAlignment="1">
      <alignment horizontal="center" vertical="center" wrapText="1"/>
    </xf>
    <xf numFmtId="4" fontId="4" fillId="0" borderId="0" xfId="57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0" xfId="57" applyNumberFormat="1" applyFont="1" applyFill="1">
      <alignment/>
      <protection/>
    </xf>
    <xf numFmtId="49" fontId="4" fillId="0" borderId="10" xfId="57" applyNumberFormat="1" applyFont="1" applyFill="1" applyBorder="1" applyAlignment="1" applyProtection="1">
      <alignment horizontal="center" wrapText="1"/>
      <protection hidden="1"/>
    </xf>
    <xf numFmtId="4" fontId="4" fillId="0" borderId="10" xfId="57" applyNumberFormat="1" applyFont="1" applyFill="1" applyBorder="1" applyAlignment="1">
      <alignment horizontal="right"/>
      <protection/>
    </xf>
    <xf numFmtId="4" fontId="4" fillId="0" borderId="10" xfId="66" applyNumberFormat="1" applyFont="1" applyFill="1" applyBorder="1" applyAlignment="1" applyProtection="1">
      <alignment horizontal="right" wrapText="1"/>
      <protection hidden="1"/>
    </xf>
    <xf numFmtId="0" fontId="4" fillId="0" borderId="10" xfId="57" applyNumberFormat="1" applyFont="1" applyFill="1" applyBorder="1" applyAlignment="1" applyProtection="1">
      <alignment horizontal="left" wrapText="1"/>
      <protection hidden="1"/>
    </xf>
    <xf numFmtId="0" fontId="4" fillId="0" borderId="0" xfId="57" applyFont="1" applyFill="1" applyAlignment="1">
      <alignment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6" fillId="0" borderId="0" xfId="57" applyFont="1" applyFill="1">
      <alignment/>
      <protection/>
    </xf>
    <xf numFmtId="0" fontId="4" fillId="0" borderId="10" xfId="0" applyFont="1" applyFill="1" applyBorder="1" applyAlignment="1">
      <alignment/>
    </xf>
    <xf numFmtId="0" fontId="4" fillId="0" borderId="10" xfId="58" applyNumberFormat="1" applyFont="1" applyFill="1" applyBorder="1" applyAlignment="1" applyProtection="1">
      <alignment horizontal="left" wrapText="1"/>
      <protection hidden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57" applyNumberFormat="1" applyFont="1" applyFill="1" applyBorder="1" applyAlignment="1" applyProtection="1">
      <alignment horizontal="left" wrapText="1"/>
      <protection hidden="1"/>
    </xf>
    <xf numFmtId="49" fontId="4" fillId="0" borderId="11" xfId="57" applyNumberFormat="1" applyFont="1" applyFill="1" applyBorder="1" applyAlignment="1" applyProtection="1">
      <alignment horizontal="center" wrapText="1"/>
      <protection hidden="1"/>
    </xf>
    <xf numFmtId="0" fontId="4" fillId="0" borderId="12" xfId="57" applyNumberFormat="1" applyFont="1" applyFill="1" applyBorder="1" applyAlignment="1" applyProtection="1">
      <alignment horizontal="left" wrapText="1"/>
      <protection hidden="1"/>
    </xf>
    <xf numFmtId="0" fontId="5" fillId="0" borderId="10" xfId="57" applyNumberFormat="1" applyFont="1" applyFill="1" applyBorder="1" applyAlignment="1" applyProtection="1">
      <alignment horizontal="left" wrapText="1"/>
      <protection hidden="1"/>
    </xf>
    <xf numFmtId="49" fontId="5" fillId="0" borderId="10" xfId="57" applyNumberFormat="1" applyFont="1" applyFill="1" applyBorder="1" applyAlignment="1" applyProtection="1">
      <alignment horizontal="center" wrapText="1"/>
      <protection hidden="1"/>
    </xf>
    <xf numFmtId="4" fontId="5" fillId="0" borderId="10" xfId="57" applyNumberFormat="1" applyFont="1" applyFill="1" applyBorder="1" applyAlignment="1">
      <alignment horizontal="right"/>
      <protection/>
    </xf>
    <xf numFmtId="0" fontId="5" fillId="0" borderId="0" xfId="57" applyFont="1" applyFill="1">
      <alignment/>
      <protection/>
    </xf>
    <xf numFmtId="4" fontId="5" fillId="0" borderId="10" xfId="57" applyNumberFormat="1" applyFont="1" applyFill="1" applyBorder="1" applyAlignment="1" applyProtection="1">
      <alignment horizontal="right" wrapText="1"/>
      <protection hidden="1"/>
    </xf>
    <xf numFmtId="4" fontId="4" fillId="0" borderId="10" xfId="57" applyNumberFormat="1" applyFont="1" applyFill="1" applyBorder="1">
      <alignment/>
      <protection/>
    </xf>
    <xf numFmtId="4" fontId="4" fillId="0" borderId="10" xfId="57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>
      <alignment horizontal="justify" vertical="center"/>
    </xf>
    <xf numFmtId="40" fontId="4" fillId="0" borderId="10" xfId="56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Fill="1" applyAlignment="1">
      <alignment horizontal="center"/>
    </xf>
    <xf numFmtId="0" fontId="45" fillId="0" borderId="10" xfId="57" applyNumberFormat="1" applyFont="1" applyFill="1" applyBorder="1" applyAlignment="1" applyProtection="1">
      <alignment horizontal="left" wrapText="1"/>
      <protection hidden="1"/>
    </xf>
    <xf numFmtId="49" fontId="45" fillId="0" borderId="10" xfId="57" applyNumberFormat="1" applyFont="1" applyFill="1" applyBorder="1" applyAlignment="1" applyProtection="1">
      <alignment horizontal="center" wrapText="1"/>
      <protection hidden="1"/>
    </xf>
    <xf numFmtId="4" fontId="45" fillId="0" borderId="10" xfId="57" applyNumberFormat="1" applyFont="1" applyFill="1" applyBorder="1" applyAlignment="1" applyProtection="1">
      <alignment horizontal="right" wrapText="1"/>
      <protection hidden="1"/>
    </xf>
    <xf numFmtId="0" fontId="45" fillId="0" borderId="0" xfId="57" applyFont="1" applyFill="1">
      <alignment/>
      <protection/>
    </xf>
    <xf numFmtId="21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7" applyNumberFormat="1" applyFont="1" applyFill="1" applyBorder="1" applyAlignment="1" applyProtection="1">
      <alignment vertical="top" wrapText="1"/>
      <protection hidden="1"/>
    </xf>
    <xf numFmtId="0" fontId="4" fillId="0" borderId="0" xfId="57" applyFont="1" applyFill="1" applyAlignment="1">
      <alignment horizontal="left"/>
      <protection/>
    </xf>
    <xf numFmtId="49" fontId="4" fillId="0" borderId="0" xfId="57" applyNumberFormat="1" applyFont="1" applyFill="1">
      <alignment/>
      <protection/>
    </xf>
    <xf numFmtId="0" fontId="5" fillId="0" borderId="10" xfId="0" applyFont="1" applyFill="1" applyBorder="1" applyAlignment="1">
      <alignment horizontal="left"/>
    </xf>
    <xf numFmtId="4" fontId="5" fillId="0" borderId="10" xfId="66" applyNumberFormat="1" applyFont="1" applyFill="1" applyBorder="1" applyAlignment="1" applyProtection="1">
      <alignment horizontal="right" wrapText="1"/>
      <protection hidden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57" applyNumberFormat="1" applyFont="1" applyFill="1" applyBorder="1" applyAlignment="1" applyProtection="1">
      <alignment vertical="top" wrapText="1"/>
      <protection hidden="1"/>
    </xf>
    <xf numFmtId="1" fontId="5" fillId="0" borderId="10" xfId="0" applyNumberFormat="1" applyFont="1" applyFill="1" applyBorder="1" applyAlignment="1">
      <alignment horizontal="center"/>
    </xf>
    <xf numFmtId="4" fontId="45" fillId="0" borderId="0" xfId="57" applyNumberFormat="1" applyFont="1" applyFill="1" applyBorder="1">
      <alignment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4" fontId="46" fillId="0" borderId="10" xfId="57" applyNumberFormat="1" applyFont="1" applyFill="1" applyBorder="1" applyAlignment="1">
      <alignment horizontal="right"/>
      <protection/>
    </xf>
    <xf numFmtId="4" fontId="46" fillId="0" borderId="10" xfId="66" applyNumberFormat="1" applyFont="1" applyFill="1" applyBorder="1" applyAlignment="1" applyProtection="1">
      <alignment horizontal="right" wrapText="1"/>
      <protection hidden="1"/>
    </xf>
    <xf numFmtId="4" fontId="45" fillId="0" borderId="10" xfId="57" applyNumberFormat="1" applyFont="1" applyFill="1" applyBorder="1" applyAlignment="1">
      <alignment horizontal="right"/>
      <protection/>
    </xf>
    <xf numFmtId="4" fontId="45" fillId="0" borderId="10" xfId="66" applyNumberFormat="1" applyFont="1" applyFill="1" applyBorder="1" applyAlignment="1" applyProtection="1">
      <alignment horizontal="right" wrapText="1"/>
      <protection hidden="1"/>
    </xf>
    <xf numFmtId="4" fontId="46" fillId="0" borderId="10" xfId="57" applyNumberFormat="1" applyFont="1" applyFill="1" applyBorder="1" applyAlignment="1" applyProtection="1">
      <alignment horizontal="right" wrapText="1"/>
      <protection hidden="1"/>
    </xf>
    <xf numFmtId="4" fontId="45" fillId="0" borderId="10" xfId="57" applyNumberFormat="1" applyFont="1" applyFill="1" applyBorder="1">
      <alignment/>
      <protection/>
    </xf>
    <xf numFmtId="4" fontId="45" fillId="0" borderId="0" xfId="57" applyNumberFormat="1" applyFont="1" applyFill="1">
      <alignment/>
      <protection/>
    </xf>
    <xf numFmtId="0" fontId="45" fillId="0" borderId="0" xfId="57" applyFont="1" applyFill="1" applyBorder="1">
      <alignment/>
      <protection/>
    </xf>
    <xf numFmtId="0" fontId="4" fillId="32" borderId="10" xfId="57" applyNumberFormat="1" applyFont="1" applyFill="1" applyBorder="1" applyAlignment="1" applyProtection="1">
      <alignment horizontal="left" wrapText="1"/>
      <protection hidden="1"/>
    </xf>
    <xf numFmtId="4" fontId="5" fillId="0" borderId="10" xfId="57" applyNumberFormat="1" applyFont="1" applyFill="1" applyBorder="1">
      <alignment/>
      <protection/>
    </xf>
    <xf numFmtId="4" fontId="5" fillId="0" borderId="0" xfId="57" applyNumberFormat="1" applyFont="1" applyFill="1">
      <alignment/>
      <protection/>
    </xf>
    <xf numFmtId="0" fontId="5" fillId="0" borderId="10" xfId="0" applyFont="1" applyFill="1" applyBorder="1" applyAlignment="1">
      <alignment horizontal="left" wrapText="1"/>
    </xf>
    <xf numFmtId="49" fontId="4" fillId="32" borderId="10" xfId="57" applyNumberFormat="1" applyFont="1" applyFill="1" applyBorder="1" applyAlignment="1" applyProtection="1">
      <alignment horizontal="center" wrapText="1"/>
      <protection hidden="1"/>
    </xf>
    <xf numFmtId="49" fontId="5" fillId="32" borderId="10" xfId="57" applyNumberFormat="1" applyFont="1" applyFill="1" applyBorder="1" applyAlignment="1" applyProtection="1">
      <alignment horizontal="center" wrapText="1"/>
      <protection hidden="1"/>
    </xf>
    <xf numFmtId="0" fontId="7" fillId="0" borderId="0" xfId="57" applyFont="1" applyFill="1">
      <alignment/>
      <protection/>
    </xf>
    <xf numFmtId="0" fontId="5" fillId="32" borderId="10" xfId="57" applyNumberFormat="1" applyFont="1" applyFill="1" applyBorder="1" applyAlignment="1" applyProtection="1">
      <alignment horizontal="left" wrapText="1"/>
      <protection hidden="1"/>
    </xf>
    <xf numFmtId="4" fontId="46" fillId="0" borderId="10" xfId="57" applyNumberFormat="1" applyFont="1" applyFill="1" applyBorder="1">
      <alignment/>
      <protection/>
    </xf>
    <xf numFmtId="0" fontId="5" fillId="32" borderId="10" xfId="57" applyNumberFormat="1" applyFont="1" applyFill="1" applyBorder="1" applyAlignment="1" applyProtection="1">
      <alignment vertical="top" wrapText="1"/>
      <protection hidden="1"/>
    </xf>
    <xf numFmtId="0" fontId="4" fillId="32" borderId="10" xfId="57" applyNumberFormat="1" applyFont="1" applyFill="1" applyBorder="1" applyAlignment="1" applyProtection="1">
      <alignment vertical="top" wrapText="1"/>
      <protection hidden="1"/>
    </xf>
    <xf numFmtId="4" fontId="5" fillId="32" borderId="10" xfId="57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57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  <xf numFmtId="0" fontId="5" fillId="0" borderId="15" xfId="57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1" xfId="56"/>
    <cellStyle name="Обычный_Tmp2" xfId="57"/>
    <cellStyle name="Обычный_Роспись по видам доход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5"/>
  <sheetViews>
    <sheetView tabSelected="1" zoomScalePageLayoutView="0" workbookViewId="0" topLeftCell="A1">
      <pane ySplit="5" topLeftCell="A163" activePane="bottomLeft" state="frozen"/>
      <selection pane="topLeft" activeCell="A1" sqref="A1"/>
      <selection pane="bottomLeft" activeCell="F177" sqref="F177"/>
    </sheetView>
  </sheetViews>
  <sheetFormatPr defaultColWidth="9.00390625" defaultRowHeight="12.75"/>
  <cols>
    <col min="1" max="1" width="95.25390625" style="38" customWidth="1"/>
    <col min="2" max="2" width="24.625" style="39" bestFit="1" customWidth="1"/>
    <col min="3" max="3" width="14.75390625" style="56" customWidth="1"/>
    <col min="4" max="11" width="14.75390625" style="3" customWidth="1"/>
    <col min="12" max="12" width="9.125" style="1" customWidth="1"/>
    <col min="13" max="13" width="16.75390625" style="1" bestFit="1" customWidth="1"/>
    <col min="14" max="16384" width="9.125" style="1" customWidth="1"/>
  </cols>
  <sheetData>
    <row r="1" spans="1:31" ht="12.75">
      <c r="A1" s="69" t="s">
        <v>242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11" ht="12.75">
      <c r="A2" s="4"/>
      <c r="B2" s="4"/>
      <c r="C2" s="47"/>
      <c r="D2" s="2"/>
      <c r="E2" s="2"/>
      <c r="F2" s="2"/>
      <c r="G2" s="2"/>
      <c r="H2" s="2"/>
      <c r="I2" s="2"/>
      <c r="J2" s="2"/>
      <c r="K2" s="5" t="s">
        <v>231</v>
      </c>
    </row>
    <row r="3" spans="1:11" ht="12.75">
      <c r="A3" s="70" t="s">
        <v>3</v>
      </c>
      <c r="B3" s="70" t="s">
        <v>4</v>
      </c>
      <c r="C3" s="71" t="s">
        <v>194</v>
      </c>
      <c r="D3" s="72"/>
      <c r="E3" s="72"/>
      <c r="F3" s="73" t="s">
        <v>195</v>
      </c>
      <c r="G3" s="74"/>
      <c r="H3" s="71"/>
      <c r="I3" s="72" t="s">
        <v>196</v>
      </c>
      <c r="J3" s="72"/>
      <c r="K3" s="72"/>
    </row>
    <row r="4" spans="1:13" ht="51">
      <c r="A4" s="70"/>
      <c r="B4" s="70"/>
      <c r="C4" s="48" t="s">
        <v>265</v>
      </c>
      <c r="D4" s="43" t="s">
        <v>190</v>
      </c>
      <c r="E4" s="43" t="s">
        <v>191</v>
      </c>
      <c r="F4" s="48" t="s">
        <v>241</v>
      </c>
      <c r="G4" s="43" t="s">
        <v>190</v>
      </c>
      <c r="H4" s="43" t="s">
        <v>192</v>
      </c>
      <c r="I4" s="48" t="s">
        <v>241</v>
      </c>
      <c r="J4" s="43" t="s">
        <v>190</v>
      </c>
      <c r="K4" s="43" t="s">
        <v>193</v>
      </c>
      <c r="M4" s="7"/>
    </row>
    <row r="5" spans="1:11" ht="12.75">
      <c r="A5" s="40" t="s">
        <v>7</v>
      </c>
      <c r="B5" s="23" t="s">
        <v>8</v>
      </c>
      <c r="C5" s="49">
        <f aca="true" t="shared" si="0" ref="C5:K5">C6+C49</f>
        <v>1346994387.34</v>
      </c>
      <c r="D5" s="24">
        <f t="shared" si="0"/>
        <v>0</v>
      </c>
      <c r="E5" s="24">
        <f t="shared" si="0"/>
        <v>1346994387.34</v>
      </c>
      <c r="F5" s="24">
        <f t="shared" si="0"/>
        <v>1238155940</v>
      </c>
      <c r="G5" s="24">
        <f t="shared" si="0"/>
        <v>0</v>
      </c>
      <c r="H5" s="24">
        <f t="shared" si="0"/>
        <v>1238155940</v>
      </c>
      <c r="I5" s="24">
        <f t="shared" si="0"/>
        <v>1237904900</v>
      </c>
      <c r="J5" s="24">
        <f t="shared" si="0"/>
        <v>0</v>
      </c>
      <c r="K5" s="24">
        <f t="shared" si="0"/>
        <v>1237904900</v>
      </c>
    </row>
    <row r="6" spans="1:11" ht="12.75">
      <c r="A6" s="40" t="s">
        <v>9</v>
      </c>
      <c r="B6" s="23"/>
      <c r="C6" s="50">
        <f aca="true" t="shared" si="1" ref="C6:K6">C7+C14+C20+C33+C42</f>
        <v>1092954880</v>
      </c>
      <c r="D6" s="41">
        <f t="shared" si="1"/>
        <v>0</v>
      </c>
      <c r="E6" s="41">
        <f t="shared" si="1"/>
        <v>1092954880</v>
      </c>
      <c r="F6" s="41">
        <f t="shared" si="1"/>
        <v>1019121200</v>
      </c>
      <c r="G6" s="41">
        <f t="shared" si="1"/>
        <v>0</v>
      </c>
      <c r="H6" s="41">
        <f t="shared" si="1"/>
        <v>1019121200</v>
      </c>
      <c r="I6" s="41">
        <f t="shared" si="1"/>
        <v>1033178900</v>
      </c>
      <c r="J6" s="41">
        <f t="shared" si="1"/>
        <v>0</v>
      </c>
      <c r="K6" s="41">
        <f t="shared" si="1"/>
        <v>1033178900</v>
      </c>
    </row>
    <row r="7" spans="1:11" ht="12.75">
      <c r="A7" s="22" t="s">
        <v>10</v>
      </c>
      <c r="B7" s="23" t="s">
        <v>11</v>
      </c>
      <c r="C7" s="49">
        <f>C8</f>
        <v>841477880</v>
      </c>
      <c r="D7" s="24">
        <f aca="true" t="shared" si="2" ref="D7:K7">D8</f>
        <v>0</v>
      </c>
      <c r="E7" s="24">
        <f t="shared" si="2"/>
        <v>841477880</v>
      </c>
      <c r="F7" s="24">
        <f t="shared" si="2"/>
        <v>788721300</v>
      </c>
      <c r="G7" s="24">
        <f t="shared" si="2"/>
        <v>0</v>
      </c>
      <c r="H7" s="24">
        <f t="shared" si="2"/>
        <v>788721300</v>
      </c>
      <c r="I7" s="24">
        <f t="shared" si="2"/>
        <v>802464100</v>
      </c>
      <c r="J7" s="24">
        <f t="shared" si="2"/>
        <v>0</v>
      </c>
      <c r="K7" s="24">
        <f t="shared" si="2"/>
        <v>802464100</v>
      </c>
    </row>
    <row r="8" spans="1:11" ht="12.75">
      <c r="A8" s="11" t="s">
        <v>12</v>
      </c>
      <c r="B8" s="8" t="s">
        <v>13</v>
      </c>
      <c r="C8" s="51">
        <f>SUM(C9:C13)</f>
        <v>841477880</v>
      </c>
      <c r="D8" s="9">
        <f aca="true" t="shared" si="3" ref="D8:K8">SUM(D9:D13)</f>
        <v>0</v>
      </c>
      <c r="E8" s="9">
        <f t="shared" si="3"/>
        <v>841477880</v>
      </c>
      <c r="F8" s="9">
        <f t="shared" si="3"/>
        <v>788721300</v>
      </c>
      <c r="G8" s="9">
        <f t="shared" si="3"/>
        <v>0</v>
      </c>
      <c r="H8" s="9">
        <f t="shared" si="3"/>
        <v>788721300</v>
      </c>
      <c r="I8" s="9">
        <f t="shared" si="3"/>
        <v>802464100</v>
      </c>
      <c r="J8" s="9">
        <f t="shared" si="3"/>
        <v>0</v>
      </c>
      <c r="K8" s="9">
        <f t="shared" si="3"/>
        <v>802464100</v>
      </c>
    </row>
    <row r="9" spans="1:11" ht="38.25">
      <c r="A9" s="11" t="s">
        <v>14</v>
      </c>
      <c r="B9" s="8" t="s">
        <v>15</v>
      </c>
      <c r="C9" s="51">
        <v>810377880</v>
      </c>
      <c r="D9" s="9">
        <v>0</v>
      </c>
      <c r="E9" s="9">
        <f>C9+D9</f>
        <v>810377880</v>
      </c>
      <c r="F9" s="9">
        <v>780721300</v>
      </c>
      <c r="G9" s="9">
        <v>0</v>
      </c>
      <c r="H9" s="9">
        <f>F9+G9</f>
        <v>780721300</v>
      </c>
      <c r="I9" s="9">
        <v>794464100</v>
      </c>
      <c r="J9" s="9">
        <v>0</v>
      </c>
      <c r="K9" s="9">
        <f>I9+J9</f>
        <v>794464100</v>
      </c>
    </row>
    <row r="10" spans="1:11" s="12" customFormat="1" ht="51">
      <c r="A10" s="11" t="s">
        <v>127</v>
      </c>
      <c r="B10" s="8" t="s">
        <v>16</v>
      </c>
      <c r="C10" s="51">
        <v>2100000</v>
      </c>
      <c r="D10" s="9">
        <v>0</v>
      </c>
      <c r="E10" s="9">
        <f aca="true" t="shared" si="4" ref="E10:E81">C10+D10</f>
        <v>2100000</v>
      </c>
      <c r="F10" s="9">
        <v>2100000</v>
      </c>
      <c r="G10" s="9">
        <v>0</v>
      </c>
      <c r="H10" s="9">
        <f>F10+G10</f>
        <v>2100000</v>
      </c>
      <c r="I10" s="9">
        <v>2100000</v>
      </c>
      <c r="J10" s="9">
        <v>0</v>
      </c>
      <c r="K10" s="9">
        <f>I10+J10</f>
        <v>2100000</v>
      </c>
    </row>
    <row r="11" spans="1:11" s="12" customFormat="1" ht="25.5">
      <c r="A11" s="11" t="s">
        <v>128</v>
      </c>
      <c r="B11" s="8" t="s">
        <v>17</v>
      </c>
      <c r="C11" s="51">
        <v>2900000</v>
      </c>
      <c r="D11" s="9">
        <v>0</v>
      </c>
      <c r="E11" s="9">
        <f t="shared" si="4"/>
        <v>2900000</v>
      </c>
      <c r="F11" s="9">
        <v>2900000</v>
      </c>
      <c r="G11" s="9">
        <v>0</v>
      </c>
      <c r="H11" s="9">
        <f>F11+G11</f>
        <v>2900000</v>
      </c>
      <c r="I11" s="9">
        <v>2900000</v>
      </c>
      <c r="J11" s="9">
        <v>0</v>
      </c>
      <c r="K11" s="9">
        <f>I11+J11</f>
        <v>2900000</v>
      </c>
    </row>
    <row r="12" spans="1:11" ht="38.25">
      <c r="A12" s="11" t="s">
        <v>129</v>
      </c>
      <c r="B12" s="8" t="s">
        <v>18</v>
      </c>
      <c r="C12" s="51">
        <v>3000000</v>
      </c>
      <c r="D12" s="9">
        <v>0</v>
      </c>
      <c r="E12" s="9">
        <f t="shared" si="4"/>
        <v>3000000</v>
      </c>
      <c r="F12" s="9">
        <v>3000000</v>
      </c>
      <c r="G12" s="9">
        <v>0</v>
      </c>
      <c r="H12" s="9">
        <f>F12+G12</f>
        <v>3000000</v>
      </c>
      <c r="I12" s="9">
        <v>3000000</v>
      </c>
      <c r="J12" s="9">
        <v>0</v>
      </c>
      <c r="K12" s="9">
        <f>I12+J12</f>
        <v>3000000</v>
      </c>
    </row>
    <row r="13" spans="1:11" ht="51">
      <c r="A13" s="11" t="s">
        <v>243</v>
      </c>
      <c r="B13" s="8" t="s">
        <v>244</v>
      </c>
      <c r="C13" s="55">
        <v>23100000</v>
      </c>
      <c r="D13" s="9">
        <v>0</v>
      </c>
      <c r="E13" s="9">
        <f t="shared" si="4"/>
        <v>23100000</v>
      </c>
      <c r="F13" s="9">
        <v>0</v>
      </c>
      <c r="G13" s="9">
        <v>0</v>
      </c>
      <c r="H13" s="9">
        <f>F13+G13</f>
        <v>0</v>
      </c>
      <c r="I13" s="9">
        <v>0</v>
      </c>
      <c r="J13" s="9">
        <v>0</v>
      </c>
      <c r="K13" s="9">
        <f>I13+J13</f>
        <v>0</v>
      </c>
    </row>
    <row r="14" spans="1:11" ht="25.5">
      <c r="A14" s="22" t="s">
        <v>19</v>
      </c>
      <c r="B14" s="23" t="s">
        <v>106</v>
      </c>
      <c r="C14" s="49">
        <f>C15</f>
        <v>13355100</v>
      </c>
      <c r="D14" s="24">
        <f aca="true" t="shared" si="5" ref="D14:K14">D15</f>
        <v>0</v>
      </c>
      <c r="E14" s="24">
        <f t="shared" si="4"/>
        <v>13355100</v>
      </c>
      <c r="F14" s="24">
        <f t="shared" si="5"/>
        <v>14340300</v>
      </c>
      <c r="G14" s="24">
        <f t="shared" si="5"/>
        <v>0</v>
      </c>
      <c r="H14" s="24">
        <f t="shared" si="5"/>
        <v>14340300</v>
      </c>
      <c r="I14" s="24">
        <f t="shared" si="5"/>
        <v>14627100</v>
      </c>
      <c r="J14" s="24">
        <f t="shared" si="5"/>
        <v>0</v>
      </c>
      <c r="K14" s="24">
        <f t="shared" si="5"/>
        <v>14627100</v>
      </c>
    </row>
    <row r="15" spans="1:11" ht="12.75">
      <c r="A15" s="13" t="s">
        <v>20</v>
      </c>
      <c r="B15" s="8" t="s">
        <v>0</v>
      </c>
      <c r="C15" s="51">
        <f>SUM(C16:C19)</f>
        <v>13355100</v>
      </c>
      <c r="D15" s="9">
        <f aca="true" t="shared" si="6" ref="D15:K15">SUM(D16:D19)</f>
        <v>0</v>
      </c>
      <c r="E15" s="9">
        <f t="shared" si="4"/>
        <v>13355100</v>
      </c>
      <c r="F15" s="9">
        <f t="shared" si="6"/>
        <v>14340300</v>
      </c>
      <c r="G15" s="9">
        <f t="shared" si="6"/>
        <v>0</v>
      </c>
      <c r="H15" s="9">
        <f t="shared" si="6"/>
        <v>14340300</v>
      </c>
      <c r="I15" s="9">
        <f t="shared" si="6"/>
        <v>14627100</v>
      </c>
      <c r="J15" s="9">
        <f t="shared" si="6"/>
        <v>0</v>
      </c>
      <c r="K15" s="9">
        <f t="shared" si="6"/>
        <v>14627100</v>
      </c>
    </row>
    <row r="16" spans="1:11" ht="51">
      <c r="A16" s="14" t="s">
        <v>119</v>
      </c>
      <c r="B16" s="8" t="s">
        <v>120</v>
      </c>
      <c r="C16" s="51">
        <v>6156500</v>
      </c>
      <c r="D16" s="9">
        <v>0</v>
      </c>
      <c r="E16" s="9">
        <f t="shared" si="4"/>
        <v>6156500</v>
      </c>
      <c r="F16" s="9">
        <v>6600500</v>
      </c>
      <c r="G16" s="9">
        <v>0</v>
      </c>
      <c r="H16" s="9">
        <f>F16+G16</f>
        <v>6600500</v>
      </c>
      <c r="I16" s="9">
        <v>6732500</v>
      </c>
      <c r="J16" s="9">
        <v>0</v>
      </c>
      <c r="K16" s="9">
        <f>I16+J16</f>
        <v>6732500</v>
      </c>
    </row>
    <row r="17" spans="1:11" ht="63.75">
      <c r="A17" s="14" t="s">
        <v>121</v>
      </c>
      <c r="B17" s="8" t="s">
        <v>122</v>
      </c>
      <c r="C17" s="51">
        <v>30900</v>
      </c>
      <c r="D17" s="9">
        <v>0</v>
      </c>
      <c r="E17" s="9">
        <f t="shared" si="4"/>
        <v>30900</v>
      </c>
      <c r="F17" s="9">
        <v>32500</v>
      </c>
      <c r="G17" s="9">
        <v>0</v>
      </c>
      <c r="H17" s="9">
        <f>F17+G17</f>
        <v>32500</v>
      </c>
      <c r="I17" s="9">
        <v>33200</v>
      </c>
      <c r="J17" s="9">
        <v>0</v>
      </c>
      <c r="K17" s="9">
        <f>I17+J17</f>
        <v>33200</v>
      </c>
    </row>
    <row r="18" spans="1:11" ht="51">
      <c r="A18" s="14" t="s">
        <v>123</v>
      </c>
      <c r="B18" s="8" t="s">
        <v>124</v>
      </c>
      <c r="C18" s="51">
        <v>8019100</v>
      </c>
      <c r="D18" s="9">
        <v>0</v>
      </c>
      <c r="E18" s="9">
        <f t="shared" si="4"/>
        <v>8019100</v>
      </c>
      <c r="F18" s="9">
        <v>8545100</v>
      </c>
      <c r="G18" s="9">
        <v>0</v>
      </c>
      <c r="H18" s="9">
        <f>F18+G18</f>
        <v>8545100</v>
      </c>
      <c r="I18" s="9">
        <v>8716000</v>
      </c>
      <c r="J18" s="9">
        <v>0</v>
      </c>
      <c r="K18" s="9">
        <f>I18+J18</f>
        <v>8716000</v>
      </c>
    </row>
    <row r="19" spans="1:11" ht="51">
      <c r="A19" s="14" t="s">
        <v>125</v>
      </c>
      <c r="B19" s="8" t="s">
        <v>126</v>
      </c>
      <c r="C19" s="51">
        <v>-851400</v>
      </c>
      <c r="D19" s="9">
        <v>0</v>
      </c>
      <c r="E19" s="9">
        <f t="shared" si="4"/>
        <v>-851400</v>
      </c>
      <c r="F19" s="9">
        <v>-837800</v>
      </c>
      <c r="G19" s="9">
        <v>0</v>
      </c>
      <c r="H19" s="9">
        <f>F19+G19</f>
        <v>-837800</v>
      </c>
      <c r="I19" s="9">
        <v>-854600</v>
      </c>
      <c r="J19" s="9">
        <v>0</v>
      </c>
      <c r="K19" s="9">
        <f>I19+J19</f>
        <v>-854600</v>
      </c>
    </row>
    <row r="20" spans="1:11" ht="12.75">
      <c r="A20" s="22" t="s">
        <v>21</v>
      </c>
      <c r="B20" s="23" t="s">
        <v>22</v>
      </c>
      <c r="C20" s="49">
        <f aca="true" t="shared" si="7" ref="C20:K20">C21+C26+C31+C29</f>
        <v>144452300</v>
      </c>
      <c r="D20" s="24">
        <f t="shared" si="7"/>
        <v>0</v>
      </c>
      <c r="E20" s="24">
        <f t="shared" si="4"/>
        <v>144452300</v>
      </c>
      <c r="F20" s="24">
        <f t="shared" si="7"/>
        <v>122412200</v>
      </c>
      <c r="G20" s="24">
        <f t="shared" si="7"/>
        <v>0</v>
      </c>
      <c r="H20" s="24">
        <f t="shared" si="7"/>
        <v>122412200</v>
      </c>
      <c r="I20" s="24">
        <f t="shared" si="7"/>
        <v>122408800</v>
      </c>
      <c r="J20" s="24">
        <f t="shared" si="7"/>
        <v>0</v>
      </c>
      <c r="K20" s="24">
        <f t="shared" si="7"/>
        <v>122408800</v>
      </c>
    </row>
    <row r="21" spans="1:11" ht="12.75">
      <c r="A21" s="11" t="s">
        <v>23</v>
      </c>
      <c r="B21" s="8" t="s">
        <v>24</v>
      </c>
      <c r="C21" s="51">
        <f>SUM(C22+C24)</f>
        <v>125000000</v>
      </c>
      <c r="D21" s="9">
        <f aca="true" t="shared" si="8" ref="D21:K21">SUM(D22+D24)</f>
        <v>0</v>
      </c>
      <c r="E21" s="9">
        <f t="shared" si="4"/>
        <v>125000000</v>
      </c>
      <c r="F21" s="9">
        <f t="shared" si="8"/>
        <v>120000000</v>
      </c>
      <c r="G21" s="9">
        <f t="shared" si="8"/>
        <v>0</v>
      </c>
      <c r="H21" s="9">
        <f t="shared" si="8"/>
        <v>120000000</v>
      </c>
      <c r="I21" s="9">
        <f t="shared" si="8"/>
        <v>120000000</v>
      </c>
      <c r="J21" s="9">
        <f t="shared" si="8"/>
        <v>0</v>
      </c>
      <c r="K21" s="9">
        <f t="shared" si="8"/>
        <v>120000000</v>
      </c>
    </row>
    <row r="22" spans="1:11" ht="12.75">
      <c r="A22" s="11" t="s">
        <v>25</v>
      </c>
      <c r="B22" s="8" t="s">
        <v>26</v>
      </c>
      <c r="C22" s="51">
        <f>C23</f>
        <v>103200000</v>
      </c>
      <c r="D22" s="9">
        <f aca="true" t="shared" si="9" ref="D22:K22">D23</f>
        <v>0</v>
      </c>
      <c r="E22" s="9">
        <f t="shared" si="4"/>
        <v>103200000</v>
      </c>
      <c r="F22" s="9">
        <f t="shared" si="9"/>
        <v>103200000</v>
      </c>
      <c r="G22" s="9">
        <f t="shared" si="9"/>
        <v>0</v>
      </c>
      <c r="H22" s="9">
        <f t="shared" si="9"/>
        <v>103200000</v>
      </c>
      <c r="I22" s="9">
        <f t="shared" si="9"/>
        <v>103200000</v>
      </c>
      <c r="J22" s="9">
        <f t="shared" si="9"/>
        <v>0</v>
      </c>
      <c r="K22" s="9">
        <f t="shared" si="9"/>
        <v>103200000</v>
      </c>
    </row>
    <row r="23" spans="1:11" ht="12.75">
      <c r="A23" s="11" t="s">
        <v>25</v>
      </c>
      <c r="B23" s="8" t="s">
        <v>27</v>
      </c>
      <c r="C23" s="51">
        <v>103200000</v>
      </c>
      <c r="D23" s="9">
        <v>0</v>
      </c>
      <c r="E23" s="9">
        <f t="shared" si="4"/>
        <v>103200000</v>
      </c>
      <c r="F23" s="9">
        <v>103200000</v>
      </c>
      <c r="G23" s="9">
        <v>0</v>
      </c>
      <c r="H23" s="9">
        <f>F23+G23</f>
        <v>103200000</v>
      </c>
      <c r="I23" s="9">
        <v>103200000</v>
      </c>
      <c r="J23" s="9">
        <v>0</v>
      </c>
      <c r="K23" s="9">
        <f>I23+J23</f>
        <v>103200000</v>
      </c>
    </row>
    <row r="24" spans="1:11" ht="25.5">
      <c r="A24" s="11" t="s">
        <v>28</v>
      </c>
      <c r="B24" s="8" t="s">
        <v>29</v>
      </c>
      <c r="C24" s="51">
        <f>SUM(C25)</f>
        <v>21800000</v>
      </c>
      <c r="D24" s="9">
        <f aca="true" t="shared" si="10" ref="D24:K24">SUM(D25)</f>
        <v>0</v>
      </c>
      <c r="E24" s="9">
        <f t="shared" si="4"/>
        <v>21800000</v>
      </c>
      <c r="F24" s="9">
        <f t="shared" si="10"/>
        <v>16800000</v>
      </c>
      <c r="G24" s="9">
        <f t="shared" si="10"/>
        <v>0</v>
      </c>
      <c r="H24" s="9">
        <f t="shared" si="10"/>
        <v>16800000</v>
      </c>
      <c r="I24" s="9">
        <f t="shared" si="10"/>
        <v>16800000</v>
      </c>
      <c r="J24" s="9">
        <f t="shared" si="10"/>
        <v>0</v>
      </c>
      <c r="K24" s="9">
        <f t="shared" si="10"/>
        <v>16800000</v>
      </c>
    </row>
    <row r="25" spans="1:11" s="15" customFormat="1" ht="38.25">
      <c r="A25" s="11" t="s">
        <v>107</v>
      </c>
      <c r="B25" s="8" t="s">
        <v>30</v>
      </c>
      <c r="C25" s="51">
        <v>21800000</v>
      </c>
      <c r="D25" s="9">
        <v>0</v>
      </c>
      <c r="E25" s="9">
        <f t="shared" si="4"/>
        <v>21800000</v>
      </c>
      <c r="F25" s="9">
        <v>16800000</v>
      </c>
      <c r="G25" s="9">
        <v>0</v>
      </c>
      <c r="H25" s="9">
        <f>F25+G25</f>
        <v>16800000</v>
      </c>
      <c r="I25" s="9">
        <v>16800000</v>
      </c>
      <c r="J25" s="9">
        <v>0</v>
      </c>
      <c r="K25" s="9">
        <f>I25+J25</f>
        <v>16800000</v>
      </c>
    </row>
    <row r="26" spans="1:11" ht="12.75">
      <c r="A26" s="11" t="s">
        <v>31</v>
      </c>
      <c r="B26" s="8" t="s">
        <v>32</v>
      </c>
      <c r="C26" s="51">
        <f aca="true" t="shared" si="11" ref="C26:K26">C27+C28</f>
        <v>13750100</v>
      </c>
      <c r="D26" s="9">
        <f t="shared" si="11"/>
        <v>0</v>
      </c>
      <c r="E26" s="9">
        <f t="shared" si="4"/>
        <v>13750100</v>
      </c>
      <c r="F26" s="9">
        <f t="shared" si="11"/>
        <v>0</v>
      </c>
      <c r="G26" s="9">
        <f t="shared" si="11"/>
        <v>0</v>
      </c>
      <c r="H26" s="9">
        <f t="shared" si="11"/>
        <v>0</v>
      </c>
      <c r="I26" s="9">
        <f t="shared" si="11"/>
        <v>0</v>
      </c>
      <c r="J26" s="9">
        <f t="shared" si="11"/>
        <v>0</v>
      </c>
      <c r="K26" s="9">
        <f t="shared" si="11"/>
        <v>0</v>
      </c>
    </row>
    <row r="27" spans="1:11" ht="12.75">
      <c r="A27" s="11" t="s">
        <v>31</v>
      </c>
      <c r="B27" s="8" t="s">
        <v>33</v>
      </c>
      <c r="C27" s="51">
        <v>13750000</v>
      </c>
      <c r="D27" s="9">
        <v>0</v>
      </c>
      <c r="E27" s="9">
        <f t="shared" si="4"/>
        <v>13750000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25.5">
      <c r="A28" s="11" t="s">
        <v>108</v>
      </c>
      <c r="B28" s="8" t="s">
        <v>109</v>
      </c>
      <c r="C28" s="51">
        <v>100</v>
      </c>
      <c r="D28" s="9">
        <v>0</v>
      </c>
      <c r="E28" s="9">
        <f t="shared" si="4"/>
        <v>100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2.75">
      <c r="A29" s="13" t="s">
        <v>101</v>
      </c>
      <c r="B29" s="8" t="s">
        <v>102</v>
      </c>
      <c r="C29" s="51">
        <f>C30</f>
        <v>110800</v>
      </c>
      <c r="D29" s="9">
        <f aca="true" t="shared" si="12" ref="D29:K29">D30</f>
        <v>0</v>
      </c>
      <c r="E29" s="9">
        <f t="shared" si="4"/>
        <v>110800</v>
      </c>
      <c r="F29" s="9">
        <f t="shared" si="12"/>
        <v>312300</v>
      </c>
      <c r="G29" s="9">
        <f t="shared" si="12"/>
        <v>0</v>
      </c>
      <c r="H29" s="9">
        <f t="shared" si="12"/>
        <v>312300</v>
      </c>
      <c r="I29" s="9">
        <f t="shared" si="12"/>
        <v>312800</v>
      </c>
      <c r="J29" s="9">
        <f t="shared" si="12"/>
        <v>0</v>
      </c>
      <c r="K29" s="9">
        <f t="shared" si="12"/>
        <v>312800</v>
      </c>
    </row>
    <row r="30" spans="1:11" ht="12.75">
      <c r="A30" s="16" t="s">
        <v>101</v>
      </c>
      <c r="B30" s="8" t="s">
        <v>104</v>
      </c>
      <c r="C30" s="51">
        <v>110800</v>
      </c>
      <c r="D30" s="9">
        <v>0</v>
      </c>
      <c r="E30" s="9">
        <f t="shared" si="4"/>
        <v>110800</v>
      </c>
      <c r="F30" s="9">
        <v>312300</v>
      </c>
      <c r="G30" s="9">
        <v>0</v>
      </c>
      <c r="H30" s="9">
        <f>F30+G30</f>
        <v>312300</v>
      </c>
      <c r="I30" s="9">
        <v>312800</v>
      </c>
      <c r="J30" s="9">
        <v>0</v>
      </c>
      <c r="K30" s="9">
        <f>J30+I30</f>
        <v>312800</v>
      </c>
    </row>
    <row r="31" spans="1:11" ht="12.75">
      <c r="A31" s="13" t="s">
        <v>34</v>
      </c>
      <c r="B31" s="8" t="s">
        <v>35</v>
      </c>
      <c r="C31" s="51">
        <f>C32</f>
        <v>5591400</v>
      </c>
      <c r="D31" s="9">
        <f aca="true" t="shared" si="13" ref="D31:K31">D32</f>
        <v>0</v>
      </c>
      <c r="E31" s="9">
        <f t="shared" si="4"/>
        <v>5591400</v>
      </c>
      <c r="F31" s="9">
        <f t="shared" si="13"/>
        <v>2099900</v>
      </c>
      <c r="G31" s="9">
        <f t="shared" si="13"/>
        <v>0</v>
      </c>
      <c r="H31" s="9">
        <f t="shared" si="13"/>
        <v>2099900</v>
      </c>
      <c r="I31" s="9">
        <f t="shared" si="13"/>
        <v>2096000</v>
      </c>
      <c r="J31" s="9">
        <f t="shared" si="13"/>
        <v>0</v>
      </c>
      <c r="K31" s="9">
        <f t="shared" si="13"/>
        <v>2096000</v>
      </c>
    </row>
    <row r="32" spans="1:11" ht="25.5">
      <c r="A32" s="13" t="s">
        <v>36</v>
      </c>
      <c r="B32" s="8" t="s">
        <v>37</v>
      </c>
      <c r="C32" s="51">
        <v>5591400</v>
      </c>
      <c r="D32" s="9">
        <v>0</v>
      </c>
      <c r="E32" s="9">
        <f t="shared" si="4"/>
        <v>5591400</v>
      </c>
      <c r="F32" s="9">
        <v>2099900</v>
      </c>
      <c r="G32" s="9">
        <v>0</v>
      </c>
      <c r="H32" s="9">
        <f>G32+F32</f>
        <v>2099900</v>
      </c>
      <c r="I32" s="9">
        <v>2096000</v>
      </c>
      <c r="J32" s="9">
        <v>0</v>
      </c>
      <c r="K32" s="9">
        <f>I32+J32</f>
        <v>2096000</v>
      </c>
    </row>
    <row r="33" spans="1:11" ht="12.75">
      <c r="A33" s="22" t="s">
        <v>38</v>
      </c>
      <c r="B33" s="23" t="s">
        <v>39</v>
      </c>
      <c r="C33" s="49">
        <f>C34+C39+C36</f>
        <v>87744000</v>
      </c>
      <c r="D33" s="24">
        <f aca="true" t="shared" si="14" ref="D33:K33">D34+D39+D36</f>
        <v>0</v>
      </c>
      <c r="E33" s="24">
        <f t="shared" si="4"/>
        <v>87744000</v>
      </c>
      <c r="F33" s="24">
        <f t="shared" si="14"/>
        <v>87761000</v>
      </c>
      <c r="G33" s="24">
        <f t="shared" si="14"/>
        <v>0</v>
      </c>
      <c r="H33" s="24">
        <f t="shared" si="14"/>
        <v>87761000</v>
      </c>
      <c r="I33" s="24">
        <f t="shared" si="14"/>
        <v>87761000</v>
      </c>
      <c r="J33" s="24">
        <f t="shared" si="14"/>
        <v>0</v>
      </c>
      <c r="K33" s="24">
        <f t="shared" si="14"/>
        <v>87761000</v>
      </c>
    </row>
    <row r="34" spans="1:11" ht="12.75">
      <c r="A34" s="11" t="s">
        <v>40</v>
      </c>
      <c r="B34" s="8" t="s">
        <v>41</v>
      </c>
      <c r="C34" s="51">
        <f>C35</f>
        <v>16862000</v>
      </c>
      <c r="D34" s="9">
        <f aca="true" t="shared" si="15" ref="D34:K34">D35</f>
        <v>0</v>
      </c>
      <c r="E34" s="9">
        <f t="shared" si="4"/>
        <v>16862000</v>
      </c>
      <c r="F34" s="9">
        <f t="shared" si="15"/>
        <v>16879000</v>
      </c>
      <c r="G34" s="9">
        <f t="shared" si="15"/>
        <v>0</v>
      </c>
      <c r="H34" s="9">
        <f t="shared" si="15"/>
        <v>16879000</v>
      </c>
      <c r="I34" s="9">
        <f t="shared" si="15"/>
        <v>16879000</v>
      </c>
      <c r="J34" s="9">
        <f t="shared" si="15"/>
        <v>0</v>
      </c>
      <c r="K34" s="9">
        <f t="shared" si="15"/>
        <v>16879000</v>
      </c>
    </row>
    <row r="35" spans="1:11" ht="25.5">
      <c r="A35" s="17" t="s">
        <v>42</v>
      </c>
      <c r="B35" s="8" t="s">
        <v>43</v>
      </c>
      <c r="C35" s="51">
        <v>16862000</v>
      </c>
      <c r="D35" s="9">
        <v>0</v>
      </c>
      <c r="E35" s="9">
        <f t="shared" si="4"/>
        <v>16862000</v>
      </c>
      <c r="F35" s="9">
        <v>16879000</v>
      </c>
      <c r="G35" s="9">
        <v>0</v>
      </c>
      <c r="H35" s="9">
        <f>F35+G35</f>
        <v>16879000</v>
      </c>
      <c r="I35" s="9">
        <v>16879000</v>
      </c>
      <c r="J35" s="9">
        <v>0</v>
      </c>
      <c r="K35" s="9">
        <f>I35+J35</f>
        <v>16879000</v>
      </c>
    </row>
    <row r="36" spans="1:11" ht="12.75">
      <c r="A36" s="11" t="s">
        <v>133</v>
      </c>
      <c r="B36" s="8" t="s">
        <v>143</v>
      </c>
      <c r="C36" s="51">
        <f>C37+C38</f>
        <v>18100000</v>
      </c>
      <c r="D36" s="9">
        <f aca="true" t="shared" si="16" ref="D36:K36">D37+D38</f>
        <v>0</v>
      </c>
      <c r="E36" s="9">
        <f t="shared" si="4"/>
        <v>18100000</v>
      </c>
      <c r="F36" s="9">
        <f t="shared" si="16"/>
        <v>18100000</v>
      </c>
      <c r="G36" s="9">
        <f t="shared" si="16"/>
        <v>0</v>
      </c>
      <c r="H36" s="9">
        <f t="shared" si="16"/>
        <v>18100000</v>
      </c>
      <c r="I36" s="9">
        <f t="shared" si="16"/>
        <v>18100000</v>
      </c>
      <c r="J36" s="9">
        <f t="shared" si="16"/>
        <v>0</v>
      </c>
      <c r="K36" s="9">
        <f t="shared" si="16"/>
        <v>18100000</v>
      </c>
    </row>
    <row r="37" spans="1:11" ht="12.75">
      <c r="A37" s="11" t="s">
        <v>134</v>
      </c>
      <c r="B37" s="8" t="s">
        <v>147</v>
      </c>
      <c r="C37" s="51">
        <v>6600000</v>
      </c>
      <c r="D37" s="9">
        <v>0</v>
      </c>
      <c r="E37" s="9">
        <f t="shared" si="4"/>
        <v>6600000</v>
      </c>
      <c r="F37" s="9">
        <v>6600000</v>
      </c>
      <c r="G37" s="9">
        <v>0</v>
      </c>
      <c r="H37" s="9">
        <f>F37+G37</f>
        <v>6600000</v>
      </c>
      <c r="I37" s="9">
        <v>6600000</v>
      </c>
      <c r="J37" s="9">
        <v>0</v>
      </c>
      <c r="K37" s="9">
        <f>I37+J37</f>
        <v>6600000</v>
      </c>
    </row>
    <row r="38" spans="1:11" ht="12.75">
      <c r="A38" s="11" t="s">
        <v>135</v>
      </c>
      <c r="B38" s="8" t="s">
        <v>148</v>
      </c>
      <c r="C38" s="51">
        <v>11500000</v>
      </c>
      <c r="D38" s="9">
        <v>0</v>
      </c>
      <c r="E38" s="9">
        <f t="shared" si="4"/>
        <v>11500000</v>
      </c>
      <c r="F38" s="9">
        <v>11500000</v>
      </c>
      <c r="G38" s="9">
        <v>0</v>
      </c>
      <c r="H38" s="9">
        <f>F38+G38</f>
        <v>11500000</v>
      </c>
      <c r="I38" s="9">
        <v>11500000</v>
      </c>
      <c r="J38" s="9">
        <v>0</v>
      </c>
      <c r="K38" s="9">
        <f>I38+J38</f>
        <v>11500000</v>
      </c>
    </row>
    <row r="39" spans="1:11" ht="12.75">
      <c r="A39" s="11" t="s">
        <v>44</v>
      </c>
      <c r="B39" s="8" t="s">
        <v>45</v>
      </c>
      <c r="C39" s="51">
        <f>SUM(C40:C41)</f>
        <v>52782000</v>
      </c>
      <c r="D39" s="9">
        <f aca="true" t="shared" si="17" ref="D39:K39">SUM(D40:D41)</f>
        <v>0</v>
      </c>
      <c r="E39" s="9">
        <f t="shared" si="4"/>
        <v>52782000</v>
      </c>
      <c r="F39" s="9">
        <f t="shared" si="17"/>
        <v>52782000</v>
      </c>
      <c r="G39" s="9">
        <f t="shared" si="17"/>
        <v>0</v>
      </c>
      <c r="H39" s="9">
        <f t="shared" si="17"/>
        <v>52782000</v>
      </c>
      <c r="I39" s="9">
        <f t="shared" si="17"/>
        <v>52782000</v>
      </c>
      <c r="J39" s="9">
        <f t="shared" si="17"/>
        <v>0</v>
      </c>
      <c r="K39" s="9">
        <f t="shared" si="17"/>
        <v>52782000</v>
      </c>
    </row>
    <row r="40" spans="1:11" ht="25.5">
      <c r="A40" s="11" t="s">
        <v>197</v>
      </c>
      <c r="B40" s="8" t="s">
        <v>114</v>
      </c>
      <c r="C40" s="51">
        <v>47077600</v>
      </c>
      <c r="D40" s="9">
        <v>0</v>
      </c>
      <c r="E40" s="9">
        <f t="shared" si="4"/>
        <v>47077600</v>
      </c>
      <c r="F40" s="9">
        <v>46825600</v>
      </c>
      <c r="G40" s="9">
        <v>0</v>
      </c>
      <c r="H40" s="9">
        <f>F40+G40</f>
        <v>46825600</v>
      </c>
      <c r="I40" s="9">
        <v>47282400</v>
      </c>
      <c r="J40" s="9">
        <v>0</v>
      </c>
      <c r="K40" s="9">
        <f>I40+J40</f>
        <v>47282400</v>
      </c>
    </row>
    <row r="41" spans="1:11" ht="25.5">
      <c r="A41" s="11" t="s">
        <v>198</v>
      </c>
      <c r="B41" s="8" t="s">
        <v>115</v>
      </c>
      <c r="C41" s="51">
        <v>5704400</v>
      </c>
      <c r="D41" s="9">
        <v>0</v>
      </c>
      <c r="E41" s="9">
        <f t="shared" si="4"/>
        <v>5704400</v>
      </c>
      <c r="F41" s="9">
        <v>5956400</v>
      </c>
      <c r="G41" s="9">
        <v>0</v>
      </c>
      <c r="H41" s="9">
        <f>F41+G41</f>
        <v>5956400</v>
      </c>
      <c r="I41" s="9">
        <v>5499600</v>
      </c>
      <c r="J41" s="9">
        <v>0</v>
      </c>
      <c r="K41" s="9">
        <f>I41+J41</f>
        <v>5499600</v>
      </c>
    </row>
    <row r="42" spans="1:11" ht="12.75">
      <c r="A42" s="22" t="s">
        <v>46</v>
      </c>
      <c r="B42" s="23" t="s">
        <v>47</v>
      </c>
      <c r="C42" s="49">
        <f>C43+C45+C47</f>
        <v>5925600</v>
      </c>
      <c r="D42" s="49">
        <f aca="true" t="shared" si="18" ref="D42:K42">D43+D45+D47</f>
        <v>0</v>
      </c>
      <c r="E42" s="49">
        <f t="shared" si="18"/>
        <v>5925600</v>
      </c>
      <c r="F42" s="49">
        <f t="shared" si="18"/>
        <v>5886400</v>
      </c>
      <c r="G42" s="49">
        <f t="shared" si="18"/>
        <v>0</v>
      </c>
      <c r="H42" s="49">
        <f t="shared" si="18"/>
        <v>5886400</v>
      </c>
      <c r="I42" s="49">
        <f t="shared" si="18"/>
        <v>5917900</v>
      </c>
      <c r="J42" s="49">
        <f t="shared" si="18"/>
        <v>0</v>
      </c>
      <c r="K42" s="49">
        <f t="shared" si="18"/>
        <v>5917900</v>
      </c>
    </row>
    <row r="43" spans="1:11" ht="12.75">
      <c r="A43" s="11" t="s">
        <v>48</v>
      </c>
      <c r="B43" s="8" t="s">
        <v>49</v>
      </c>
      <c r="C43" s="51">
        <f>C44</f>
        <v>5795600</v>
      </c>
      <c r="D43" s="9">
        <f aca="true" t="shared" si="19" ref="D43:K43">D44</f>
        <v>0</v>
      </c>
      <c r="E43" s="9">
        <f t="shared" si="4"/>
        <v>5795600</v>
      </c>
      <c r="F43" s="9">
        <f t="shared" si="19"/>
        <v>5886400</v>
      </c>
      <c r="G43" s="9">
        <f t="shared" si="19"/>
        <v>0</v>
      </c>
      <c r="H43" s="9">
        <f t="shared" si="19"/>
        <v>5886400</v>
      </c>
      <c r="I43" s="9">
        <f t="shared" si="19"/>
        <v>5917900</v>
      </c>
      <c r="J43" s="9">
        <f t="shared" si="19"/>
        <v>0</v>
      </c>
      <c r="K43" s="9">
        <f t="shared" si="19"/>
        <v>5917900</v>
      </c>
    </row>
    <row r="44" spans="1:11" ht="25.5">
      <c r="A44" s="11" t="s">
        <v>50</v>
      </c>
      <c r="B44" s="8" t="s">
        <v>51</v>
      </c>
      <c r="C44" s="51">
        <v>5795600</v>
      </c>
      <c r="D44" s="9">
        <v>0</v>
      </c>
      <c r="E44" s="9">
        <f t="shared" si="4"/>
        <v>5795600</v>
      </c>
      <c r="F44" s="9">
        <v>5886400</v>
      </c>
      <c r="G44" s="9">
        <v>0</v>
      </c>
      <c r="H44" s="9">
        <f>G44+F44</f>
        <v>5886400</v>
      </c>
      <c r="I44" s="9">
        <v>5917900</v>
      </c>
      <c r="J44" s="9">
        <v>0</v>
      </c>
      <c r="K44" s="9">
        <f>J44+I44</f>
        <v>5917900</v>
      </c>
    </row>
    <row r="45" spans="1:11" ht="38.25">
      <c r="A45" s="11" t="s">
        <v>157</v>
      </c>
      <c r="B45" s="8" t="s">
        <v>158</v>
      </c>
      <c r="C45" s="51">
        <f>C46</f>
        <v>125000</v>
      </c>
      <c r="D45" s="9">
        <f aca="true" t="shared" si="20" ref="D45:K45">D46</f>
        <v>0</v>
      </c>
      <c r="E45" s="9">
        <f t="shared" si="4"/>
        <v>125000</v>
      </c>
      <c r="F45" s="9">
        <f t="shared" si="20"/>
        <v>0</v>
      </c>
      <c r="G45" s="9">
        <v>0</v>
      </c>
      <c r="H45" s="9">
        <f t="shared" si="20"/>
        <v>0</v>
      </c>
      <c r="I45" s="9">
        <f t="shared" si="20"/>
        <v>0</v>
      </c>
      <c r="J45" s="9">
        <f t="shared" si="20"/>
        <v>0</v>
      </c>
      <c r="K45" s="9">
        <f t="shared" si="20"/>
        <v>0</v>
      </c>
    </row>
    <row r="46" spans="1:11" ht="38.25">
      <c r="A46" s="11" t="s">
        <v>157</v>
      </c>
      <c r="B46" s="8" t="s">
        <v>158</v>
      </c>
      <c r="C46" s="51">
        <v>125000</v>
      </c>
      <c r="D46" s="9">
        <v>0</v>
      </c>
      <c r="E46" s="9">
        <f t="shared" si="4"/>
        <v>125000</v>
      </c>
      <c r="F46" s="9">
        <v>0</v>
      </c>
      <c r="G46" s="9">
        <v>0</v>
      </c>
      <c r="H46" s="9">
        <f>G46+F46</f>
        <v>0</v>
      </c>
      <c r="I46" s="9">
        <v>0</v>
      </c>
      <c r="J46" s="9">
        <v>0</v>
      </c>
      <c r="K46" s="9">
        <f>J46+I46</f>
        <v>0</v>
      </c>
    </row>
    <row r="47" spans="1:11" s="25" customFormat="1" ht="12.75">
      <c r="A47" s="22" t="s">
        <v>253</v>
      </c>
      <c r="B47" s="23" t="s">
        <v>252</v>
      </c>
      <c r="C47" s="49">
        <f>C48</f>
        <v>5000</v>
      </c>
      <c r="D47" s="49">
        <f aca="true" t="shared" si="21" ref="D47:K47">D48</f>
        <v>0</v>
      </c>
      <c r="E47" s="49">
        <f t="shared" si="21"/>
        <v>5000</v>
      </c>
      <c r="F47" s="49">
        <f t="shared" si="21"/>
        <v>0</v>
      </c>
      <c r="G47" s="49">
        <f t="shared" si="21"/>
        <v>0</v>
      </c>
      <c r="H47" s="49">
        <f t="shared" si="21"/>
        <v>0</v>
      </c>
      <c r="I47" s="49">
        <f t="shared" si="21"/>
        <v>0</v>
      </c>
      <c r="J47" s="49">
        <f t="shared" si="21"/>
        <v>0</v>
      </c>
      <c r="K47" s="49">
        <f t="shared" si="21"/>
        <v>0</v>
      </c>
    </row>
    <row r="48" spans="1:11" ht="12.75">
      <c r="A48" s="11" t="s">
        <v>253</v>
      </c>
      <c r="B48" s="8" t="s">
        <v>252</v>
      </c>
      <c r="C48" s="51">
        <v>5000</v>
      </c>
      <c r="D48" s="9">
        <v>0</v>
      </c>
      <c r="E48" s="9">
        <f t="shared" si="4"/>
        <v>5000</v>
      </c>
      <c r="F48" s="9">
        <v>0</v>
      </c>
      <c r="G48" s="9">
        <v>0</v>
      </c>
      <c r="H48" s="9">
        <f>F48+G48</f>
        <v>0</v>
      </c>
      <c r="I48" s="9">
        <v>0</v>
      </c>
      <c r="J48" s="9">
        <v>0</v>
      </c>
      <c r="K48" s="9">
        <f>I48+J48</f>
        <v>0</v>
      </c>
    </row>
    <row r="49" spans="1:11" ht="12.75">
      <c r="A49" s="22" t="s">
        <v>52</v>
      </c>
      <c r="B49" s="23"/>
      <c r="C49" s="49">
        <f aca="true" t="shared" si="22" ref="C49:K49">C50+C64+C74+C83+C70+C84</f>
        <v>254039507.34</v>
      </c>
      <c r="D49" s="24">
        <f t="shared" si="22"/>
        <v>0</v>
      </c>
      <c r="E49" s="24">
        <f t="shared" si="22"/>
        <v>254039507.34</v>
      </c>
      <c r="F49" s="68">
        <f t="shared" si="22"/>
        <v>219034740</v>
      </c>
      <c r="G49" s="68">
        <f t="shared" si="22"/>
        <v>0</v>
      </c>
      <c r="H49" s="68">
        <f t="shared" si="22"/>
        <v>219034740</v>
      </c>
      <c r="I49" s="24">
        <f t="shared" si="22"/>
        <v>204726000</v>
      </c>
      <c r="J49" s="24">
        <f t="shared" si="22"/>
        <v>0</v>
      </c>
      <c r="K49" s="24">
        <f t="shared" si="22"/>
        <v>204726000</v>
      </c>
    </row>
    <row r="50" spans="1:11" ht="25.5">
      <c r="A50" s="22" t="s">
        <v>53</v>
      </c>
      <c r="B50" s="23" t="s">
        <v>54</v>
      </c>
      <c r="C50" s="49">
        <f>C51+C59+C56</f>
        <v>177550440</v>
      </c>
      <c r="D50" s="49">
        <f aca="true" t="shared" si="23" ref="D50:K50">D51+D59+D56</f>
        <v>0</v>
      </c>
      <c r="E50" s="49">
        <f t="shared" si="23"/>
        <v>177550440</v>
      </c>
      <c r="F50" s="49">
        <f t="shared" si="23"/>
        <v>182479900</v>
      </c>
      <c r="G50" s="49">
        <f t="shared" si="23"/>
        <v>0</v>
      </c>
      <c r="H50" s="49">
        <f t="shared" si="23"/>
        <v>182479900</v>
      </c>
      <c r="I50" s="49">
        <f t="shared" si="23"/>
        <v>181656900</v>
      </c>
      <c r="J50" s="49">
        <f t="shared" si="23"/>
        <v>0</v>
      </c>
      <c r="K50" s="49">
        <f t="shared" si="23"/>
        <v>181656900</v>
      </c>
    </row>
    <row r="51" spans="1:11" ht="38.25">
      <c r="A51" s="11" t="s">
        <v>55</v>
      </c>
      <c r="B51" s="8" t="s">
        <v>56</v>
      </c>
      <c r="C51" s="52">
        <f>C52+C54</f>
        <v>175302940</v>
      </c>
      <c r="D51" s="10">
        <f aca="true" t="shared" si="24" ref="D51:K51">D52+D54</f>
        <v>0</v>
      </c>
      <c r="E51" s="9">
        <f t="shared" si="4"/>
        <v>175302940</v>
      </c>
      <c r="F51" s="10">
        <f t="shared" si="24"/>
        <v>181744900</v>
      </c>
      <c r="G51" s="10">
        <f t="shared" si="24"/>
        <v>0</v>
      </c>
      <c r="H51" s="10">
        <f t="shared" si="24"/>
        <v>181744900</v>
      </c>
      <c r="I51" s="10">
        <f t="shared" si="24"/>
        <v>180921900</v>
      </c>
      <c r="J51" s="10">
        <f t="shared" si="24"/>
        <v>0</v>
      </c>
      <c r="K51" s="10">
        <f t="shared" si="24"/>
        <v>180921900</v>
      </c>
    </row>
    <row r="52" spans="1:11" ht="38.25">
      <c r="A52" s="11" t="s">
        <v>57</v>
      </c>
      <c r="B52" s="8" t="s">
        <v>58</v>
      </c>
      <c r="C52" s="52">
        <f>C53</f>
        <v>160000000</v>
      </c>
      <c r="D52" s="10">
        <f aca="true" t="shared" si="25" ref="D52:K52">D53</f>
        <v>0</v>
      </c>
      <c r="E52" s="9">
        <f t="shared" si="4"/>
        <v>160000000</v>
      </c>
      <c r="F52" s="10">
        <f t="shared" si="25"/>
        <v>166442000</v>
      </c>
      <c r="G52" s="10">
        <f t="shared" si="25"/>
        <v>0</v>
      </c>
      <c r="H52" s="10">
        <f t="shared" si="25"/>
        <v>166442000</v>
      </c>
      <c r="I52" s="10">
        <f t="shared" si="25"/>
        <v>165617700</v>
      </c>
      <c r="J52" s="10">
        <f t="shared" si="25"/>
        <v>0</v>
      </c>
      <c r="K52" s="10">
        <f t="shared" si="25"/>
        <v>165617700</v>
      </c>
    </row>
    <row r="53" spans="1:11" s="15" customFormat="1" ht="38.25">
      <c r="A53" s="11" t="s">
        <v>59</v>
      </c>
      <c r="B53" s="8" t="s">
        <v>60</v>
      </c>
      <c r="C53" s="51">
        <v>160000000</v>
      </c>
      <c r="D53" s="9">
        <v>0</v>
      </c>
      <c r="E53" s="9">
        <f t="shared" si="4"/>
        <v>160000000</v>
      </c>
      <c r="F53" s="9">
        <v>166442000</v>
      </c>
      <c r="G53" s="9">
        <v>0</v>
      </c>
      <c r="H53" s="9">
        <f>G53+F53</f>
        <v>166442000</v>
      </c>
      <c r="I53" s="9">
        <v>165617700</v>
      </c>
      <c r="J53" s="9">
        <v>0</v>
      </c>
      <c r="K53" s="9">
        <f>J53+I53</f>
        <v>165617700</v>
      </c>
    </row>
    <row r="54" spans="1:11" ht="38.25">
      <c r="A54" s="11" t="s">
        <v>61</v>
      </c>
      <c r="B54" s="8" t="s">
        <v>62</v>
      </c>
      <c r="C54" s="51">
        <f>C55</f>
        <v>15302940</v>
      </c>
      <c r="D54" s="9">
        <f aca="true" t="shared" si="26" ref="D54:K54">D55</f>
        <v>0</v>
      </c>
      <c r="E54" s="9">
        <f t="shared" si="4"/>
        <v>15302940</v>
      </c>
      <c r="F54" s="9">
        <f t="shared" si="26"/>
        <v>15302900</v>
      </c>
      <c r="G54" s="9">
        <f t="shared" si="26"/>
        <v>0</v>
      </c>
      <c r="H54" s="9">
        <f t="shared" si="26"/>
        <v>15302900</v>
      </c>
      <c r="I54" s="9">
        <f t="shared" si="26"/>
        <v>15304200</v>
      </c>
      <c r="J54" s="9">
        <f t="shared" si="26"/>
        <v>0</v>
      </c>
      <c r="K54" s="9">
        <f t="shared" si="26"/>
        <v>15304200</v>
      </c>
    </row>
    <row r="55" spans="1:11" s="15" customFormat="1" ht="30" customHeight="1">
      <c r="A55" s="11" t="s">
        <v>63</v>
      </c>
      <c r="B55" s="8" t="s">
        <v>64</v>
      </c>
      <c r="C55" s="51">
        <v>15302940</v>
      </c>
      <c r="D55" s="9">
        <v>0</v>
      </c>
      <c r="E55" s="9">
        <f t="shared" si="4"/>
        <v>15302940</v>
      </c>
      <c r="F55" s="9">
        <v>15302900</v>
      </c>
      <c r="G55" s="9">
        <v>0</v>
      </c>
      <c r="H55" s="9">
        <f>G55+F55</f>
        <v>15302900</v>
      </c>
      <c r="I55" s="9">
        <v>15304200</v>
      </c>
      <c r="J55" s="9">
        <v>0</v>
      </c>
      <c r="K55" s="9">
        <f>J55+I55</f>
        <v>15304200</v>
      </c>
    </row>
    <row r="56" spans="1:11" s="63" customFormat="1" ht="26.25">
      <c r="A56" s="60" t="s">
        <v>254</v>
      </c>
      <c r="B56" s="62" t="s">
        <v>256</v>
      </c>
      <c r="C56" s="49">
        <f>C57</f>
        <v>12500</v>
      </c>
      <c r="D56" s="49">
        <f aca="true" t="shared" si="27" ref="D56:K57">D57</f>
        <v>0</v>
      </c>
      <c r="E56" s="49">
        <f t="shared" si="27"/>
        <v>12500</v>
      </c>
      <c r="F56" s="49">
        <f t="shared" si="27"/>
        <v>0</v>
      </c>
      <c r="G56" s="49">
        <f t="shared" si="27"/>
        <v>0</v>
      </c>
      <c r="H56" s="49">
        <f t="shared" si="27"/>
        <v>0</v>
      </c>
      <c r="I56" s="49">
        <f t="shared" si="27"/>
        <v>0</v>
      </c>
      <c r="J56" s="49">
        <f t="shared" si="27"/>
        <v>0</v>
      </c>
      <c r="K56" s="49">
        <f t="shared" si="27"/>
        <v>0</v>
      </c>
    </row>
    <row r="57" spans="1:11" s="15" customFormat="1" ht="25.5">
      <c r="A57" s="13" t="s">
        <v>254</v>
      </c>
      <c r="B57" s="61" t="s">
        <v>257</v>
      </c>
      <c r="C57" s="51">
        <f>C58</f>
        <v>12500</v>
      </c>
      <c r="D57" s="51">
        <f t="shared" si="27"/>
        <v>0</v>
      </c>
      <c r="E57" s="51">
        <f t="shared" si="27"/>
        <v>12500</v>
      </c>
      <c r="F57" s="51">
        <f t="shared" si="27"/>
        <v>0</v>
      </c>
      <c r="G57" s="51">
        <f t="shared" si="27"/>
        <v>0</v>
      </c>
      <c r="H57" s="51">
        <f t="shared" si="27"/>
        <v>0</v>
      </c>
      <c r="I57" s="51">
        <f t="shared" si="27"/>
        <v>0</v>
      </c>
      <c r="J57" s="51">
        <f t="shared" si="27"/>
        <v>0</v>
      </c>
      <c r="K57" s="51">
        <f t="shared" si="27"/>
        <v>0</v>
      </c>
    </row>
    <row r="58" spans="1:11" s="15" customFormat="1" ht="25.5">
      <c r="A58" s="57" t="s">
        <v>255</v>
      </c>
      <c r="B58" s="61" t="s">
        <v>258</v>
      </c>
      <c r="C58" s="51">
        <v>12500</v>
      </c>
      <c r="D58" s="9">
        <v>0</v>
      </c>
      <c r="E58" s="9">
        <f t="shared" si="4"/>
        <v>12500</v>
      </c>
      <c r="F58" s="9">
        <v>0</v>
      </c>
      <c r="G58" s="9">
        <v>0</v>
      </c>
      <c r="H58" s="9">
        <f>F58+G58</f>
        <v>0</v>
      </c>
      <c r="I58" s="9">
        <v>0</v>
      </c>
      <c r="J58" s="9">
        <v>0</v>
      </c>
      <c r="K58" s="9">
        <f>I58+J58</f>
        <v>0</v>
      </c>
    </row>
    <row r="59" spans="1:11" s="25" customFormat="1" ht="38.25">
      <c r="A59" s="60" t="s">
        <v>65</v>
      </c>
      <c r="B59" s="23" t="s">
        <v>66</v>
      </c>
      <c r="C59" s="49">
        <f>C60+C62</f>
        <v>2235000</v>
      </c>
      <c r="D59" s="49">
        <f aca="true" t="shared" si="28" ref="D59:K59">D60+D62</f>
        <v>0</v>
      </c>
      <c r="E59" s="49">
        <f t="shared" si="28"/>
        <v>2235000</v>
      </c>
      <c r="F59" s="49">
        <f t="shared" si="28"/>
        <v>735000</v>
      </c>
      <c r="G59" s="49">
        <f t="shared" si="28"/>
        <v>0</v>
      </c>
      <c r="H59" s="49">
        <f t="shared" si="28"/>
        <v>735000</v>
      </c>
      <c r="I59" s="49">
        <f t="shared" si="28"/>
        <v>735000</v>
      </c>
      <c r="J59" s="49">
        <f t="shared" si="28"/>
        <v>0</v>
      </c>
      <c r="K59" s="49">
        <f t="shared" si="28"/>
        <v>735000</v>
      </c>
    </row>
    <row r="60" spans="1:11" ht="38.25">
      <c r="A60" s="13" t="s">
        <v>67</v>
      </c>
      <c r="B60" s="8" t="s">
        <v>68</v>
      </c>
      <c r="C60" s="51">
        <f aca="true" t="shared" si="29" ref="C60:K60">C61</f>
        <v>735000</v>
      </c>
      <c r="D60" s="9">
        <f t="shared" si="29"/>
        <v>0</v>
      </c>
      <c r="E60" s="9">
        <f t="shared" si="4"/>
        <v>735000</v>
      </c>
      <c r="F60" s="9">
        <f t="shared" si="29"/>
        <v>735000</v>
      </c>
      <c r="G60" s="9">
        <f t="shared" si="29"/>
        <v>0</v>
      </c>
      <c r="H60" s="9">
        <f t="shared" si="29"/>
        <v>735000</v>
      </c>
      <c r="I60" s="9">
        <f t="shared" si="29"/>
        <v>735000</v>
      </c>
      <c r="J60" s="9">
        <f t="shared" si="29"/>
        <v>0</v>
      </c>
      <c r="K60" s="9">
        <f t="shared" si="29"/>
        <v>735000</v>
      </c>
    </row>
    <row r="61" spans="1:11" s="15" customFormat="1" ht="38.25">
      <c r="A61" s="13" t="s">
        <v>73</v>
      </c>
      <c r="B61" s="8" t="s">
        <v>74</v>
      </c>
      <c r="C61" s="51">
        <v>735000</v>
      </c>
      <c r="D61" s="9">
        <v>0</v>
      </c>
      <c r="E61" s="9">
        <f t="shared" si="4"/>
        <v>735000</v>
      </c>
      <c r="F61" s="9">
        <v>735000</v>
      </c>
      <c r="G61" s="9">
        <v>0</v>
      </c>
      <c r="H61" s="9">
        <f>G61+F61</f>
        <v>735000</v>
      </c>
      <c r="I61" s="9">
        <v>735000</v>
      </c>
      <c r="J61" s="9">
        <v>0</v>
      </c>
      <c r="K61" s="9">
        <f>J61+I61</f>
        <v>735000</v>
      </c>
    </row>
    <row r="62" spans="1:11" s="63" customFormat="1" ht="51.75">
      <c r="A62" s="60" t="s">
        <v>259</v>
      </c>
      <c r="B62" s="62" t="s">
        <v>260</v>
      </c>
      <c r="C62" s="49">
        <f>C63</f>
        <v>1500000</v>
      </c>
      <c r="D62" s="49">
        <f aca="true" t="shared" si="30" ref="D62:K62">D63</f>
        <v>0</v>
      </c>
      <c r="E62" s="49">
        <f t="shared" si="30"/>
        <v>1500000</v>
      </c>
      <c r="F62" s="49">
        <f t="shared" si="30"/>
        <v>0</v>
      </c>
      <c r="G62" s="49">
        <f t="shared" si="30"/>
        <v>0</v>
      </c>
      <c r="H62" s="49">
        <f t="shared" si="30"/>
        <v>0</v>
      </c>
      <c r="I62" s="49">
        <f t="shared" si="30"/>
        <v>0</v>
      </c>
      <c r="J62" s="49">
        <f t="shared" si="30"/>
        <v>0</v>
      </c>
      <c r="K62" s="49">
        <f t="shared" si="30"/>
        <v>0</v>
      </c>
    </row>
    <row r="63" spans="1:11" s="15" customFormat="1" ht="51">
      <c r="A63" s="13" t="s">
        <v>259</v>
      </c>
      <c r="B63" s="61" t="s">
        <v>260</v>
      </c>
      <c r="C63" s="51">
        <v>1500000</v>
      </c>
      <c r="D63" s="9">
        <v>0</v>
      </c>
      <c r="E63" s="9">
        <f t="shared" si="4"/>
        <v>1500000</v>
      </c>
      <c r="F63" s="9">
        <v>0</v>
      </c>
      <c r="G63" s="9">
        <v>0</v>
      </c>
      <c r="H63" s="9">
        <f>F63+G63</f>
        <v>0</v>
      </c>
      <c r="I63" s="9">
        <v>0</v>
      </c>
      <c r="J63" s="9">
        <v>0</v>
      </c>
      <c r="K63" s="9">
        <f>I63+J63</f>
        <v>0</v>
      </c>
    </row>
    <row r="64" spans="1:11" ht="12.75">
      <c r="A64" s="22" t="s">
        <v>75</v>
      </c>
      <c r="B64" s="23" t="s">
        <v>76</v>
      </c>
      <c r="C64" s="49">
        <f>C65</f>
        <v>1623400</v>
      </c>
      <c r="D64" s="24">
        <f aca="true" t="shared" si="31" ref="D64:K64">D65</f>
        <v>0</v>
      </c>
      <c r="E64" s="24">
        <f t="shared" si="4"/>
        <v>1623400</v>
      </c>
      <c r="F64" s="24">
        <f t="shared" si="31"/>
        <v>1623400</v>
      </c>
      <c r="G64" s="24">
        <f t="shared" si="31"/>
        <v>0</v>
      </c>
      <c r="H64" s="24">
        <f t="shared" si="31"/>
        <v>1623400</v>
      </c>
      <c r="I64" s="24">
        <f t="shared" si="31"/>
        <v>1623400</v>
      </c>
      <c r="J64" s="24">
        <f t="shared" si="31"/>
        <v>0</v>
      </c>
      <c r="K64" s="24">
        <f t="shared" si="31"/>
        <v>1623400</v>
      </c>
    </row>
    <row r="65" spans="1:11" ht="12.75">
      <c r="A65" s="11" t="s">
        <v>77</v>
      </c>
      <c r="B65" s="8" t="s">
        <v>78</v>
      </c>
      <c r="C65" s="51">
        <f aca="true" t="shared" si="32" ref="C65:K65">C66+C67+C69</f>
        <v>1623400</v>
      </c>
      <c r="D65" s="9">
        <f t="shared" si="32"/>
        <v>0</v>
      </c>
      <c r="E65" s="9">
        <f t="shared" si="4"/>
        <v>1623400</v>
      </c>
      <c r="F65" s="9">
        <f t="shared" si="32"/>
        <v>1623400</v>
      </c>
      <c r="G65" s="9">
        <f t="shared" si="32"/>
        <v>0</v>
      </c>
      <c r="H65" s="9">
        <f t="shared" si="32"/>
        <v>1623400</v>
      </c>
      <c r="I65" s="9">
        <f t="shared" si="32"/>
        <v>1623400</v>
      </c>
      <c r="J65" s="9">
        <f t="shared" si="32"/>
        <v>0</v>
      </c>
      <c r="K65" s="9">
        <f t="shared" si="32"/>
        <v>1623400</v>
      </c>
    </row>
    <row r="66" spans="1:11" ht="12.75">
      <c r="A66" s="11" t="s">
        <v>79</v>
      </c>
      <c r="B66" s="8" t="s">
        <v>80</v>
      </c>
      <c r="C66" s="51">
        <v>256100</v>
      </c>
      <c r="D66" s="9">
        <v>0</v>
      </c>
      <c r="E66" s="9">
        <f t="shared" si="4"/>
        <v>256100</v>
      </c>
      <c r="F66" s="9">
        <v>56100</v>
      </c>
      <c r="G66" s="9">
        <v>0</v>
      </c>
      <c r="H66" s="9">
        <f>G66+F66</f>
        <v>56100</v>
      </c>
      <c r="I66" s="9">
        <v>56100</v>
      </c>
      <c r="J66" s="9">
        <v>0</v>
      </c>
      <c r="K66" s="9">
        <f>J66+I66</f>
        <v>56100</v>
      </c>
    </row>
    <row r="67" spans="1:11" ht="12.75">
      <c r="A67" s="11" t="s">
        <v>144</v>
      </c>
      <c r="B67" s="8" t="s">
        <v>153</v>
      </c>
      <c r="C67" s="51">
        <f>C68</f>
        <v>187500</v>
      </c>
      <c r="D67" s="9">
        <f aca="true" t="shared" si="33" ref="D67:K67">D68</f>
        <v>0</v>
      </c>
      <c r="E67" s="9">
        <f t="shared" si="4"/>
        <v>187500</v>
      </c>
      <c r="F67" s="9">
        <f t="shared" si="33"/>
        <v>87500</v>
      </c>
      <c r="G67" s="9">
        <f t="shared" si="33"/>
        <v>0</v>
      </c>
      <c r="H67" s="9">
        <f t="shared" si="33"/>
        <v>87500</v>
      </c>
      <c r="I67" s="9">
        <f t="shared" si="33"/>
        <v>87500</v>
      </c>
      <c r="J67" s="9">
        <v>0</v>
      </c>
      <c r="K67" s="9">
        <f t="shared" si="33"/>
        <v>87500</v>
      </c>
    </row>
    <row r="68" spans="1:11" ht="12.75">
      <c r="A68" s="11" t="s">
        <v>144</v>
      </c>
      <c r="B68" s="8" t="s">
        <v>118</v>
      </c>
      <c r="C68" s="51">
        <v>187500</v>
      </c>
      <c r="D68" s="9">
        <v>0</v>
      </c>
      <c r="E68" s="9">
        <f t="shared" si="4"/>
        <v>187500</v>
      </c>
      <c r="F68" s="9">
        <v>87500</v>
      </c>
      <c r="G68" s="9">
        <v>0</v>
      </c>
      <c r="H68" s="9">
        <f>G68+F68</f>
        <v>87500</v>
      </c>
      <c r="I68" s="9">
        <v>87500</v>
      </c>
      <c r="J68" s="9">
        <v>0</v>
      </c>
      <c r="K68" s="9">
        <f>J68+I68</f>
        <v>87500</v>
      </c>
    </row>
    <row r="69" spans="1:11" ht="25.5">
      <c r="A69" s="11" t="s">
        <v>111</v>
      </c>
      <c r="B69" s="8" t="s">
        <v>112</v>
      </c>
      <c r="C69" s="51">
        <v>1179800</v>
      </c>
      <c r="D69" s="9">
        <v>0</v>
      </c>
      <c r="E69" s="9">
        <f t="shared" si="4"/>
        <v>1179800</v>
      </c>
      <c r="F69" s="9">
        <v>1479800</v>
      </c>
      <c r="G69" s="9">
        <v>0</v>
      </c>
      <c r="H69" s="9">
        <f>G69+F69</f>
        <v>1479800</v>
      </c>
      <c r="I69" s="9">
        <v>1479800</v>
      </c>
      <c r="J69" s="9">
        <v>0</v>
      </c>
      <c r="K69" s="9">
        <f>J69+I69</f>
        <v>1479800</v>
      </c>
    </row>
    <row r="70" spans="1:11" ht="12.75">
      <c r="A70" s="44" t="s">
        <v>149</v>
      </c>
      <c r="B70" s="42" t="s">
        <v>152</v>
      </c>
      <c r="C70" s="49">
        <f>C71</f>
        <v>20734027.24</v>
      </c>
      <c r="D70" s="24">
        <f aca="true" t="shared" si="34" ref="D70:K71">D71</f>
        <v>0</v>
      </c>
      <c r="E70" s="24">
        <f t="shared" si="4"/>
        <v>20734027.24</v>
      </c>
      <c r="F70" s="24">
        <f t="shared" si="34"/>
        <v>0</v>
      </c>
      <c r="G70" s="24">
        <f t="shared" si="34"/>
        <v>0</v>
      </c>
      <c r="H70" s="24">
        <f t="shared" si="34"/>
        <v>0</v>
      </c>
      <c r="I70" s="24">
        <f t="shared" si="34"/>
        <v>0</v>
      </c>
      <c r="J70" s="24">
        <f t="shared" si="34"/>
        <v>0</v>
      </c>
      <c r="K70" s="24">
        <f t="shared" si="34"/>
        <v>0</v>
      </c>
    </row>
    <row r="71" spans="1:11" ht="12.75">
      <c r="A71" s="18" t="s">
        <v>150</v>
      </c>
      <c r="B71" s="6" t="s">
        <v>151</v>
      </c>
      <c r="C71" s="51">
        <f>C72</f>
        <v>20734027.24</v>
      </c>
      <c r="D71" s="9">
        <f t="shared" si="34"/>
        <v>0</v>
      </c>
      <c r="E71" s="9">
        <f t="shared" si="4"/>
        <v>20734027.24</v>
      </c>
      <c r="F71" s="9">
        <f t="shared" si="34"/>
        <v>0</v>
      </c>
      <c r="G71" s="9">
        <f t="shared" si="34"/>
        <v>0</v>
      </c>
      <c r="H71" s="9">
        <f t="shared" si="34"/>
        <v>0</v>
      </c>
      <c r="I71" s="9">
        <f t="shared" si="34"/>
        <v>0</v>
      </c>
      <c r="J71" s="9">
        <f t="shared" si="34"/>
        <v>0</v>
      </c>
      <c r="K71" s="9">
        <f t="shared" si="34"/>
        <v>0</v>
      </c>
    </row>
    <row r="72" spans="1:11" ht="12.75">
      <c r="A72" s="19" t="s">
        <v>70</v>
      </c>
      <c r="B72" s="20" t="s">
        <v>71</v>
      </c>
      <c r="C72" s="51">
        <f>SUM(C73)</f>
        <v>20734027.24</v>
      </c>
      <c r="D72" s="9">
        <f aca="true" t="shared" si="35" ref="D72:K72">SUM(D73)</f>
        <v>0</v>
      </c>
      <c r="E72" s="9">
        <f t="shared" si="4"/>
        <v>20734027.24</v>
      </c>
      <c r="F72" s="9">
        <f t="shared" si="35"/>
        <v>0</v>
      </c>
      <c r="G72" s="9">
        <f t="shared" si="35"/>
        <v>0</v>
      </c>
      <c r="H72" s="9">
        <f t="shared" si="35"/>
        <v>0</v>
      </c>
      <c r="I72" s="9">
        <f t="shared" si="35"/>
        <v>0</v>
      </c>
      <c r="J72" s="9">
        <f t="shared" si="35"/>
        <v>0</v>
      </c>
      <c r="K72" s="9">
        <f t="shared" si="35"/>
        <v>0</v>
      </c>
    </row>
    <row r="73" spans="1:11" ht="12.75">
      <c r="A73" s="11" t="s">
        <v>72</v>
      </c>
      <c r="B73" s="8" t="s">
        <v>131</v>
      </c>
      <c r="C73" s="51">
        <v>20734027.24</v>
      </c>
      <c r="D73" s="9">
        <v>0</v>
      </c>
      <c r="E73" s="9">
        <f t="shared" si="4"/>
        <v>20734027.24</v>
      </c>
      <c r="F73" s="9">
        <v>0</v>
      </c>
      <c r="G73" s="9">
        <v>0</v>
      </c>
      <c r="H73" s="9">
        <f>G73+F73</f>
        <v>0</v>
      </c>
      <c r="I73" s="9">
        <v>0</v>
      </c>
      <c r="J73" s="9">
        <v>0</v>
      </c>
      <c r="K73" s="9">
        <f>J73+I73</f>
        <v>0</v>
      </c>
    </row>
    <row r="74" spans="1:11" ht="12.75">
      <c r="A74" s="22" t="s">
        <v>81</v>
      </c>
      <c r="B74" s="23" t="s">
        <v>82</v>
      </c>
      <c r="C74" s="49">
        <f>C75+C77+C80</f>
        <v>37015400</v>
      </c>
      <c r="D74" s="24">
        <f aca="true" t="shared" si="36" ref="D74:K74">D75+D77+D80</f>
        <v>0</v>
      </c>
      <c r="E74" s="24">
        <f t="shared" si="4"/>
        <v>37015400</v>
      </c>
      <c r="F74" s="24">
        <f t="shared" si="36"/>
        <v>33902700</v>
      </c>
      <c r="G74" s="24">
        <f t="shared" si="36"/>
        <v>0</v>
      </c>
      <c r="H74" s="24">
        <f t="shared" si="36"/>
        <v>33902700</v>
      </c>
      <c r="I74" s="24">
        <f t="shared" si="36"/>
        <v>20872900</v>
      </c>
      <c r="J74" s="24">
        <f t="shared" si="36"/>
        <v>0</v>
      </c>
      <c r="K74" s="24">
        <f t="shared" si="36"/>
        <v>20872900</v>
      </c>
    </row>
    <row r="75" spans="1:11" ht="12.75">
      <c r="A75" s="11" t="s">
        <v>83</v>
      </c>
      <c r="B75" s="8" t="s">
        <v>84</v>
      </c>
      <c r="C75" s="51">
        <f>C76</f>
        <v>32103400</v>
      </c>
      <c r="D75" s="9">
        <f aca="true" t="shared" si="37" ref="D75:K75">D76</f>
        <v>0</v>
      </c>
      <c r="E75" s="9">
        <f t="shared" si="4"/>
        <v>32103400</v>
      </c>
      <c r="F75" s="9">
        <f t="shared" si="37"/>
        <v>22402700</v>
      </c>
      <c r="G75" s="9">
        <f t="shared" si="37"/>
        <v>0</v>
      </c>
      <c r="H75" s="9">
        <f t="shared" si="37"/>
        <v>22402700</v>
      </c>
      <c r="I75" s="9">
        <f t="shared" si="37"/>
        <v>17672900</v>
      </c>
      <c r="J75" s="9">
        <f t="shared" si="37"/>
        <v>0</v>
      </c>
      <c r="K75" s="9">
        <f t="shared" si="37"/>
        <v>17672900</v>
      </c>
    </row>
    <row r="76" spans="1:11" ht="12.75">
      <c r="A76" s="11" t="s">
        <v>85</v>
      </c>
      <c r="B76" s="8" t="s">
        <v>86</v>
      </c>
      <c r="C76" s="51">
        <v>32103400</v>
      </c>
      <c r="D76" s="9">
        <v>0</v>
      </c>
      <c r="E76" s="9">
        <f t="shared" si="4"/>
        <v>32103400</v>
      </c>
      <c r="F76" s="9">
        <v>22402700</v>
      </c>
      <c r="G76" s="9">
        <v>0</v>
      </c>
      <c r="H76" s="9">
        <f>G76+F76</f>
        <v>22402700</v>
      </c>
      <c r="I76" s="9">
        <v>17672900</v>
      </c>
      <c r="J76" s="9">
        <v>0</v>
      </c>
      <c r="K76" s="9">
        <f>J76+I76</f>
        <v>17672900</v>
      </c>
    </row>
    <row r="77" spans="1:11" ht="38.25">
      <c r="A77" s="11" t="s">
        <v>87</v>
      </c>
      <c r="B77" s="8" t="s">
        <v>88</v>
      </c>
      <c r="C77" s="51">
        <f aca="true" t="shared" si="38" ref="C77:K78">C78</f>
        <v>3800000</v>
      </c>
      <c r="D77" s="9">
        <f t="shared" si="38"/>
        <v>0</v>
      </c>
      <c r="E77" s="9">
        <f t="shared" si="4"/>
        <v>3800000</v>
      </c>
      <c r="F77" s="9">
        <f t="shared" si="38"/>
        <v>10500000</v>
      </c>
      <c r="G77" s="9">
        <f t="shared" si="38"/>
        <v>0</v>
      </c>
      <c r="H77" s="9">
        <f t="shared" si="38"/>
        <v>10500000</v>
      </c>
      <c r="I77" s="9">
        <f t="shared" si="38"/>
        <v>2200000</v>
      </c>
      <c r="J77" s="9">
        <f t="shared" si="38"/>
        <v>0</v>
      </c>
      <c r="K77" s="9">
        <f t="shared" si="38"/>
        <v>2200000</v>
      </c>
    </row>
    <row r="78" spans="1:11" ht="38.25">
      <c r="A78" s="11" t="s">
        <v>89</v>
      </c>
      <c r="B78" s="8" t="s">
        <v>90</v>
      </c>
      <c r="C78" s="51">
        <f t="shared" si="38"/>
        <v>3800000</v>
      </c>
      <c r="D78" s="9">
        <f t="shared" si="38"/>
        <v>0</v>
      </c>
      <c r="E78" s="9">
        <f t="shared" si="4"/>
        <v>3800000</v>
      </c>
      <c r="F78" s="9">
        <f t="shared" si="38"/>
        <v>10500000</v>
      </c>
      <c r="G78" s="9">
        <f t="shared" si="38"/>
        <v>0</v>
      </c>
      <c r="H78" s="9">
        <f t="shared" si="38"/>
        <v>10500000</v>
      </c>
      <c r="I78" s="9">
        <f t="shared" si="38"/>
        <v>2200000</v>
      </c>
      <c r="J78" s="9">
        <f t="shared" si="38"/>
        <v>0</v>
      </c>
      <c r="K78" s="9">
        <f t="shared" si="38"/>
        <v>2200000</v>
      </c>
    </row>
    <row r="79" spans="1:11" s="15" customFormat="1" ht="38.25">
      <c r="A79" s="11" t="s">
        <v>91</v>
      </c>
      <c r="B79" s="8" t="s">
        <v>92</v>
      </c>
      <c r="C79" s="51">
        <v>3800000</v>
      </c>
      <c r="D79" s="9">
        <v>0</v>
      </c>
      <c r="E79" s="9">
        <f t="shared" si="4"/>
        <v>3800000</v>
      </c>
      <c r="F79" s="9">
        <v>10500000</v>
      </c>
      <c r="G79" s="9">
        <v>0</v>
      </c>
      <c r="H79" s="9">
        <f>G79+F79</f>
        <v>10500000</v>
      </c>
      <c r="I79" s="9">
        <v>2200000</v>
      </c>
      <c r="J79" s="9">
        <v>0</v>
      </c>
      <c r="K79" s="9">
        <f>J79+I79</f>
        <v>2200000</v>
      </c>
    </row>
    <row r="80" spans="1:11" ht="25.5">
      <c r="A80" s="11" t="s">
        <v>93</v>
      </c>
      <c r="B80" s="8" t="s">
        <v>94</v>
      </c>
      <c r="C80" s="51">
        <f aca="true" t="shared" si="39" ref="C80:K81">C81</f>
        <v>1112000</v>
      </c>
      <c r="D80" s="9">
        <f t="shared" si="39"/>
        <v>0</v>
      </c>
      <c r="E80" s="9">
        <f t="shared" si="4"/>
        <v>1112000</v>
      </c>
      <c r="F80" s="9">
        <f t="shared" si="39"/>
        <v>1000000</v>
      </c>
      <c r="G80" s="9">
        <f t="shared" si="39"/>
        <v>0</v>
      </c>
      <c r="H80" s="9">
        <f t="shared" si="39"/>
        <v>1000000</v>
      </c>
      <c r="I80" s="9">
        <f t="shared" si="39"/>
        <v>1000000</v>
      </c>
      <c r="J80" s="9">
        <f t="shared" si="39"/>
        <v>0</v>
      </c>
      <c r="K80" s="9">
        <f t="shared" si="39"/>
        <v>1000000</v>
      </c>
    </row>
    <row r="81" spans="1:11" ht="12.75">
      <c r="A81" s="11" t="s">
        <v>95</v>
      </c>
      <c r="B81" s="8" t="s">
        <v>96</v>
      </c>
      <c r="C81" s="51">
        <f t="shared" si="39"/>
        <v>1112000</v>
      </c>
      <c r="D81" s="9">
        <f t="shared" si="39"/>
        <v>0</v>
      </c>
      <c r="E81" s="9">
        <f t="shared" si="4"/>
        <v>1112000</v>
      </c>
      <c r="F81" s="9">
        <f t="shared" si="39"/>
        <v>1000000</v>
      </c>
      <c r="G81" s="9">
        <f t="shared" si="39"/>
        <v>0</v>
      </c>
      <c r="H81" s="9">
        <f t="shared" si="39"/>
        <v>1000000</v>
      </c>
      <c r="I81" s="9">
        <f t="shared" si="39"/>
        <v>1000000</v>
      </c>
      <c r="J81" s="9">
        <f t="shared" si="39"/>
        <v>0</v>
      </c>
      <c r="K81" s="9">
        <f t="shared" si="39"/>
        <v>1000000</v>
      </c>
    </row>
    <row r="82" spans="1:11" s="15" customFormat="1" ht="25.5">
      <c r="A82" s="13" t="s">
        <v>97</v>
      </c>
      <c r="B82" s="8" t="s">
        <v>98</v>
      </c>
      <c r="C82" s="51">
        <v>1112000</v>
      </c>
      <c r="D82" s="9">
        <v>0</v>
      </c>
      <c r="E82" s="9">
        <f>C82+D82</f>
        <v>1112000</v>
      </c>
      <c r="F82" s="9">
        <v>1000000</v>
      </c>
      <c r="G82" s="9">
        <v>0</v>
      </c>
      <c r="H82" s="9">
        <f>F82+G82</f>
        <v>1000000</v>
      </c>
      <c r="I82" s="9">
        <v>1000000</v>
      </c>
      <c r="J82" s="9">
        <v>0</v>
      </c>
      <c r="K82" s="9">
        <f>J82+I82</f>
        <v>1000000</v>
      </c>
    </row>
    <row r="83" spans="1:11" ht="12.75">
      <c r="A83" s="22" t="s">
        <v>99</v>
      </c>
      <c r="B83" s="23" t="s">
        <v>100</v>
      </c>
      <c r="C83" s="49">
        <v>16157740.1</v>
      </c>
      <c r="D83" s="24">
        <v>0</v>
      </c>
      <c r="E83" s="24">
        <f>D83+C83</f>
        <v>16157740.1</v>
      </c>
      <c r="F83" s="24">
        <v>530200</v>
      </c>
      <c r="G83" s="24">
        <v>0</v>
      </c>
      <c r="H83" s="24">
        <f>F83+G83</f>
        <v>530200</v>
      </c>
      <c r="I83" s="24">
        <v>572800</v>
      </c>
      <c r="J83" s="24">
        <v>0</v>
      </c>
      <c r="K83" s="24">
        <v>572800</v>
      </c>
    </row>
    <row r="84" spans="1:11" ht="12.75">
      <c r="A84" s="22" t="s">
        <v>235</v>
      </c>
      <c r="B84" s="23" t="s">
        <v>236</v>
      </c>
      <c r="C84" s="49">
        <f>C85+C87</f>
        <v>958500</v>
      </c>
      <c r="D84" s="49">
        <f aca="true" t="shared" si="40" ref="D84:K84">D85+D87</f>
        <v>0</v>
      </c>
      <c r="E84" s="49">
        <f t="shared" si="40"/>
        <v>958500</v>
      </c>
      <c r="F84" s="49">
        <f t="shared" si="40"/>
        <v>498540</v>
      </c>
      <c r="G84" s="49">
        <f t="shared" si="40"/>
        <v>0</v>
      </c>
      <c r="H84" s="49">
        <f t="shared" si="40"/>
        <v>498540</v>
      </c>
      <c r="I84" s="49">
        <f t="shared" si="40"/>
        <v>0</v>
      </c>
      <c r="J84" s="49">
        <f t="shared" si="40"/>
        <v>0</v>
      </c>
      <c r="K84" s="49">
        <f t="shared" si="40"/>
        <v>0</v>
      </c>
    </row>
    <row r="85" spans="1:11" ht="12.75">
      <c r="A85" s="11" t="s">
        <v>237</v>
      </c>
      <c r="B85" s="8" t="s">
        <v>238</v>
      </c>
      <c r="C85" s="51">
        <f>C86</f>
        <v>288270</v>
      </c>
      <c r="D85" s="9">
        <f aca="true" t="shared" si="41" ref="D85:K85">D86</f>
        <v>0</v>
      </c>
      <c r="E85" s="9">
        <f t="shared" si="41"/>
        <v>288270</v>
      </c>
      <c r="F85" s="9">
        <f t="shared" si="41"/>
        <v>498540</v>
      </c>
      <c r="G85" s="9">
        <f t="shared" si="41"/>
        <v>0</v>
      </c>
      <c r="H85" s="9">
        <f t="shared" si="41"/>
        <v>498540</v>
      </c>
      <c r="I85" s="9">
        <f t="shared" si="41"/>
        <v>0</v>
      </c>
      <c r="J85" s="9">
        <f t="shared" si="41"/>
        <v>0</v>
      </c>
      <c r="K85" s="9">
        <f t="shared" si="41"/>
        <v>0</v>
      </c>
    </row>
    <row r="86" spans="1:11" ht="12.75">
      <c r="A86" s="11" t="s">
        <v>239</v>
      </c>
      <c r="B86" s="8" t="s">
        <v>240</v>
      </c>
      <c r="C86" s="51">
        <v>288270</v>
      </c>
      <c r="D86" s="9">
        <v>0</v>
      </c>
      <c r="E86" s="9">
        <f>C86+D86</f>
        <v>288270</v>
      </c>
      <c r="F86" s="9">
        <v>498540</v>
      </c>
      <c r="G86" s="9">
        <v>0</v>
      </c>
      <c r="H86" s="9">
        <f>F86+G86</f>
        <v>498540</v>
      </c>
      <c r="I86" s="9">
        <v>0</v>
      </c>
      <c r="J86" s="9">
        <v>0</v>
      </c>
      <c r="K86" s="9">
        <f>I86+J86</f>
        <v>0</v>
      </c>
    </row>
    <row r="87" spans="1:11" s="25" customFormat="1" ht="12.75">
      <c r="A87" s="64" t="s">
        <v>261</v>
      </c>
      <c r="B87" s="62" t="s">
        <v>263</v>
      </c>
      <c r="C87" s="49">
        <f>C88</f>
        <v>670230</v>
      </c>
      <c r="D87" s="49">
        <f aca="true" t="shared" si="42" ref="D87:K87">D88</f>
        <v>0</v>
      </c>
      <c r="E87" s="49">
        <f t="shared" si="42"/>
        <v>670230</v>
      </c>
      <c r="F87" s="49">
        <f t="shared" si="42"/>
        <v>0</v>
      </c>
      <c r="G87" s="49">
        <f t="shared" si="42"/>
        <v>0</v>
      </c>
      <c r="H87" s="49">
        <f t="shared" si="42"/>
        <v>0</v>
      </c>
      <c r="I87" s="49">
        <f t="shared" si="42"/>
        <v>0</v>
      </c>
      <c r="J87" s="49">
        <f t="shared" si="42"/>
        <v>0</v>
      </c>
      <c r="K87" s="49">
        <f t="shared" si="42"/>
        <v>0</v>
      </c>
    </row>
    <row r="88" spans="1:11" ht="25.5">
      <c r="A88" s="57" t="s">
        <v>262</v>
      </c>
      <c r="B88" s="61" t="s">
        <v>264</v>
      </c>
      <c r="C88" s="51">
        <v>670230</v>
      </c>
      <c r="D88" s="9">
        <v>0</v>
      </c>
      <c r="E88" s="9">
        <f>C88+D88</f>
        <v>670230</v>
      </c>
      <c r="F88" s="9">
        <v>0</v>
      </c>
      <c r="G88" s="9">
        <v>0</v>
      </c>
      <c r="H88" s="9">
        <f>F88+G88</f>
        <v>0</v>
      </c>
      <c r="I88" s="9">
        <v>0</v>
      </c>
      <c r="J88" s="9">
        <v>0</v>
      </c>
      <c r="K88" s="9">
        <f>I88+J88</f>
        <v>0</v>
      </c>
    </row>
    <row r="89" spans="1:11" s="25" customFormat="1" ht="12.75">
      <c r="A89" s="22" t="s">
        <v>113</v>
      </c>
      <c r="B89" s="23" t="s">
        <v>155</v>
      </c>
      <c r="C89" s="49">
        <f>C90+C170+C175</f>
        <v>2671270446.2400002</v>
      </c>
      <c r="D89" s="49">
        <f aca="true" t="shared" si="43" ref="D89:K89">D90+D170+D175</f>
        <v>19646300</v>
      </c>
      <c r="E89" s="49">
        <f t="shared" si="43"/>
        <v>2690916746.2400002</v>
      </c>
      <c r="F89" s="49">
        <f t="shared" si="43"/>
        <v>2100755400</v>
      </c>
      <c r="G89" s="49">
        <f t="shared" si="43"/>
        <v>0</v>
      </c>
      <c r="H89" s="49">
        <f t="shared" si="43"/>
        <v>2100755400</v>
      </c>
      <c r="I89" s="49">
        <f t="shared" si="43"/>
        <v>2110207000</v>
      </c>
      <c r="J89" s="49">
        <f t="shared" si="43"/>
        <v>0</v>
      </c>
      <c r="K89" s="49">
        <f t="shared" si="43"/>
        <v>2110207000</v>
      </c>
    </row>
    <row r="90" spans="1:11" s="25" customFormat="1" ht="25.5">
      <c r="A90" s="22" t="s">
        <v>2</v>
      </c>
      <c r="B90" s="23" t="s">
        <v>204</v>
      </c>
      <c r="C90" s="53">
        <f aca="true" t="shared" si="44" ref="C90:K90">C91+C98+C132+C165</f>
        <v>2731020941.7200003</v>
      </c>
      <c r="D90" s="26">
        <f t="shared" si="44"/>
        <v>19646300</v>
      </c>
      <c r="E90" s="26">
        <f t="shared" si="44"/>
        <v>2750667241.7200003</v>
      </c>
      <c r="F90" s="26">
        <f t="shared" si="44"/>
        <v>2100755400</v>
      </c>
      <c r="G90" s="26">
        <f t="shared" si="44"/>
        <v>0</v>
      </c>
      <c r="H90" s="26">
        <f t="shared" si="44"/>
        <v>2100755400</v>
      </c>
      <c r="I90" s="26">
        <f t="shared" si="44"/>
        <v>2110207000</v>
      </c>
      <c r="J90" s="26">
        <f t="shared" si="44"/>
        <v>0</v>
      </c>
      <c r="K90" s="26">
        <f t="shared" si="44"/>
        <v>2110207000</v>
      </c>
    </row>
    <row r="91" spans="1:11" ht="12.75">
      <c r="A91" s="22" t="s">
        <v>117</v>
      </c>
      <c r="B91" s="23" t="s">
        <v>203</v>
      </c>
      <c r="C91" s="49">
        <f>C92+C94+C96</f>
        <v>376522500</v>
      </c>
      <c r="D91" s="49">
        <f aca="true" t="shared" si="45" ref="D91:K91">D92+D94+D96</f>
        <v>19646300</v>
      </c>
      <c r="E91" s="49">
        <f t="shared" si="45"/>
        <v>396168800</v>
      </c>
      <c r="F91" s="49">
        <f t="shared" si="45"/>
        <v>287804600</v>
      </c>
      <c r="G91" s="49">
        <f t="shared" si="45"/>
        <v>0</v>
      </c>
      <c r="H91" s="49">
        <f t="shared" si="45"/>
        <v>287804600</v>
      </c>
      <c r="I91" s="49">
        <f t="shared" si="45"/>
        <v>297518400</v>
      </c>
      <c r="J91" s="49">
        <f t="shared" si="45"/>
        <v>0</v>
      </c>
      <c r="K91" s="49">
        <f t="shared" si="45"/>
        <v>297518400</v>
      </c>
    </row>
    <row r="92" spans="1:11" ht="12.75">
      <c r="A92" s="22" t="s">
        <v>69</v>
      </c>
      <c r="B92" s="23" t="s">
        <v>205</v>
      </c>
      <c r="C92" s="49">
        <f>SUM(C93)</f>
        <v>347009900</v>
      </c>
      <c r="D92" s="24">
        <f aca="true" t="shared" si="46" ref="D92:K92">SUM(D93)</f>
        <v>0</v>
      </c>
      <c r="E92" s="24">
        <f t="shared" si="46"/>
        <v>347009900</v>
      </c>
      <c r="F92" s="24">
        <f t="shared" si="46"/>
        <v>287804600</v>
      </c>
      <c r="G92" s="24">
        <f t="shared" si="46"/>
        <v>0</v>
      </c>
      <c r="H92" s="24">
        <f t="shared" si="46"/>
        <v>287804600</v>
      </c>
      <c r="I92" s="24">
        <f t="shared" si="46"/>
        <v>297518400</v>
      </c>
      <c r="J92" s="24">
        <f t="shared" si="46"/>
        <v>0</v>
      </c>
      <c r="K92" s="24">
        <f t="shared" si="46"/>
        <v>297518400</v>
      </c>
    </row>
    <row r="93" spans="1:12" ht="25.5">
      <c r="A93" s="11" t="s">
        <v>170</v>
      </c>
      <c r="B93" s="8" t="s">
        <v>206</v>
      </c>
      <c r="C93" s="54">
        <v>347009900</v>
      </c>
      <c r="D93" s="27">
        <v>0</v>
      </c>
      <c r="E93" s="27">
        <f>C93+D93</f>
        <v>347009900</v>
      </c>
      <c r="F93" s="27">
        <v>287804600</v>
      </c>
      <c r="G93" s="27"/>
      <c r="H93" s="27">
        <f>G93+F93</f>
        <v>287804600</v>
      </c>
      <c r="I93" s="27">
        <v>297518400</v>
      </c>
      <c r="J93" s="27">
        <v>0</v>
      </c>
      <c r="K93" s="27">
        <f>J93+I93</f>
        <v>297518400</v>
      </c>
      <c r="L93" s="7"/>
    </row>
    <row r="94" spans="1:12" ht="12.75">
      <c r="A94" s="22" t="s">
        <v>266</v>
      </c>
      <c r="B94" s="62" t="s">
        <v>268</v>
      </c>
      <c r="C94" s="65">
        <f>C95</f>
        <v>0</v>
      </c>
      <c r="D94" s="65">
        <f aca="true" t="shared" si="47" ref="D94:K94">D95</f>
        <v>13788100</v>
      </c>
      <c r="E94" s="65">
        <f t="shared" si="47"/>
        <v>13788100</v>
      </c>
      <c r="F94" s="65">
        <f t="shared" si="47"/>
        <v>0</v>
      </c>
      <c r="G94" s="65">
        <f t="shared" si="47"/>
        <v>0</v>
      </c>
      <c r="H94" s="65">
        <f t="shared" si="47"/>
        <v>0</v>
      </c>
      <c r="I94" s="65">
        <f t="shared" si="47"/>
        <v>0</v>
      </c>
      <c r="J94" s="65">
        <f t="shared" si="47"/>
        <v>0</v>
      </c>
      <c r="K94" s="65">
        <f t="shared" si="47"/>
        <v>0</v>
      </c>
      <c r="L94" s="7"/>
    </row>
    <row r="95" spans="1:12" ht="12.75">
      <c r="A95" s="11" t="s">
        <v>267</v>
      </c>
      <c r="B95" s="61" t="s">
        <v>269</v>
      </c>
      <c r="C95" s="54">
        <v>0</v>
      </c>
      <c r="D95" s="27">
        <v>13788100</v>
      </c>
      <c r="E95" s="27">
        <f>C95+D95</f>
        <v>13788100</v>
      </c>
      <c r="F95" s="27">
        <v>0</v>
      </c>
      <c r="G95" s="27">
        <v>0</v>
      </c>
      <c r="H95" s="27">
        <f>F95+G95</f>
        <v>0</v>
      </c>
      <c r="I95" s="27">
        <v>0</v>
      </c>
      <c r="J95" s="27">
        <v>0</v>
      </c>
      <c r="K95" s="27">
        <f>I95+J95</f>
        <v>0</v>
      </c>
      <c r="L95" s="7"/>
    </row>
    <row r="96" spans="1:12" s="25" customFormat="1" ht="12.75">
      <c r="A96" s="22" t="s">
        <v>248</v>
      </c>
      <c r="B96" s="23" t="s">
        <v>250</v>
      </c>
      <c r="C96" s="58">
        <f aca="true" t="shared" si="48" ref="C96:J96">C97</f>
        <v>29512600</v>
      </c>
      <c r="D96" s="58">
        <f t="shared" si="48"/>
        <v>5858200</v>
      </c>
      <c r="E96" s="58">
        <f t="shared" si="48"/>
        <v>35370800</v>
      </c>
      <c r="F96" s="58">
        <f t="shared" si="48"/>
        <v>0</v>
      </c>
      <c r="G96" s="58">
        <f t="shared" si="48"/>
        <v>0</v>
      </c>
      <c r="H96" s="58">
        <f t="shared" si="48"/>
        <v>0</v>
      </c>
      <c r="I96" s="58">
        <f t="shared" si="48"/>
        <v>0</v>
      </c>
      <c r="J96" s="58">
        <f t="shared" si="48"/>
        <v>0</v>
      </c>
      <c r="K96" s="58">
        <f>K97</f>
        <v>0</v>
      </c>
      <c r="L96" s="59"/>
    </row>
    <row r="97" spans="1:12" ht="12.75">
      <c r="A97" s="11" t="s">
        <v>249</v>
      </c>
      <c r="B97" s="8" t="s">
        <v>251</v>
      </c>
      <c r="C97" s="54">
        <v>29512600</v>
      </c>
      <c r="D97" s="27">
        <f>5858200</f>
        <v>5858200</v>
      </c>
      <c r="E97" s="27">
        <f>C97+D97</f>
        <v>35370800</v>
      </c>
      <c r="F97" s="27">
        <v>0</v>
      </c>
      <c r="G97" s="27">
        <v>0</v>
      </c>
      <c r="H97" s="27">
        <f>F97+G97</f>
        <v>0</v>
      </c>
      <c r="I97" s="27">
        <v>0</v>
      </c>
      <c r="J97" s="27">
        <v>0</v>
      </c>
      <c r="K97" s="27">
        <f>J97+I97</f>
        <v>0</v>
      </c>
      <c r="L97" s="7"/>
    </row>
    <row r="98" spans="1:12" ht="12.75">
      <c r="A98" s="22" t="s">
        <v>103</v>
      </c>
      <c r="B98" s="46" t="s">
        <v>202</v>
      </c>
      <c r="C98" s="49">
        <f>C99+C101+C104+C107+C110+C116+C113+C119+C122</f>
        <v>844721613.72</v>
      </c>
      <c r="D98" s="24">
        <f aca="true" t="shared" si="49" ref="D98:K98">D99+D101+D104+D107+D110+D116+D113+D119+D122</f>
        <v>0</v>
      </c>
      <c r="E98" s="24">
        <f t="shared" si="49"/>
        <v>844721613.72</v>
      </c>
      <c r="F98" s="24">
        <f t="shared" si="49"/>
        <v>333206900</v>
      </c>
      <c r="G98" s="24">
        <f t="shared" si="49"/>
        <v>0</v>
      </c>
      <c r="H98" s="24">
        <f t="shared" si="49"/>
        <v>333206900</v>
      </c>
      <c r="I98" s="24">
        <f t="shared" si="49"/>
        <v>304707500</v>
      </c>
      <c r="J98" s="24">
        <f t="shared" si="49"/>
        <v>0</v>
      </c>
      <c r="K98" s="24">
        <f t="shared" si="49"/>
        <v>304707500</v>
      </c>
      <c r="L98" s="7"/>
    </row>
    <row r="99" spans="1:12" ht="25.5">
      <c r="A99" s="11" t="s">
        <v>130</v>
      </c>
      <c r="B99" s="8" t="s">
        <v>207</v>
      </c>
      <c r="C99" s="34">
        <f>C100</f>
        <v>111380300</v>
      </c>
      <c r="D99" s="28">
        <f aca="true" t="shared" si="50" ref="D99:K99">D100</f>
        <v>0</v>
      </c>
      <c r="E99" s="28">
        <f t="shared" si="50"/>
        <v>111380300</v>
      </c>
      <c r="F99" s="28">
        <f t="shared" si="50"/>
        <v>0</v>
      </c>
      <c r="G99" s="28">
        <f t="shared" si="50"/>
        <v>0</v>
      </c>
      <c r="H99" s="28">
        <f t="shared" si="50"/>
        <v>0</v>
      </c>
      <c r="I99" s="28">
        <f t="shared" si="50"/>
        <v>0</v>
      </c>
      <c r="J99" s="28">
        <f t="shared" si="50"/>
        <v>0</v>
      </c>
      <c r="K99" s="28">
        <f t="shared" si="50"/>
        <v>0</v>
      </c>
      <c r="L99" s="7"/>
    </row>
    <row r="100" spans="1:12" ht="25.5">
      <c r="A100" s="11" t="s">
        <v>130</v>
      </c>
      <c r="B100" s="8" t="s">
        <v>207</v>
      </c>
      <c r="C100" s="34">
        <v>111380300</v>
      </c>
      <c r="D100" s="28">
        <v>0</v>
      </c>
      <c r="E100" s="28">
        <f>C100+D100</f>
        <v>111380300</v>
      </c>
      <c r="F100" s="28">
        <v>0</v>
      </c>
      <c r="G100" s="28">
        <v>0</v>
      </c>
      <c r="H100" s="28">
        <f>F100+G100</f>
        <v>0</v>
      </c>
      <c r="I100" s="28">
        <v>0</v>
      </c>
      <c r="J100" s="28">
        <v>0</v>
      </c>
      <c r="K100" s="28">
        <f>I100+J100</f>
        <v>0</v>
      </c>
      <c r="L100" s="7"/>
    </row>
    <row r="101" spans="1:12" ht="38.25">
      <c r="A101" s="11" t="s">
        <v>164</v>
      </c>
      <c r="B101" s="8" t="s">
        <v>208</v>
      </c>
      <c r="C101" s="34">
        <f>SUM(C102:C103)</f>
        <v>179400</v>
      </c>
      <c r="D101" s="28">
        <f aca="true" t="shared" si="51" ref="D101:K101">SUM(D102:D103)</f>
        <v>0</v>
      </c>
      <c r="E101" s="28">
        <f t="shared" si="51"/>
        <v>179400</v>
      </c>
      <c r="F101" s="28">
        <f t="shared" si="51"/>
        <v>190000</v>
      </c>
      <c r="G101" s="28">
        <f t="shared" si="51"/>
        <v>0</v>
      </c>
      <c r="H101" s="28">
        <f t="shared" si="51"/>
        <v>190000</v>
      </c>
      <c r="I101" s="28">
        <f t="shared" si="51"/>
        <v>190000</v>
      </c>
      <c r="J101" s="28">
        <f t="shared" si="51"/>
        <v>0</v>
      </c>
      <c r="K101" s="28">
        <f t="shared" si="51"/>
        <v>190000</v>
      </c>
      <c r="L101" s="7"/>
    </row>
    <row r="102" spans="1:12" ht="38.25">
      <c r="A102" s="14" t="s">
        <v>164</v>
      </c>
      <c r="B102" s="8" t="s">
        <v>208</v>
      </c>
      <c r="C102" s="34">
        <v>125580.21</v>
      </c>
      <c r="D102" s="28">
        <v>0</v>
      </c>
      <c r="E102" s="28">
        <f>C102+D102</f>
        <v>125580.21</v>
      </c>
      <c r="F102" s="28">
        <v>104500</v>
      </c>
      <c r="G102" s="28">
        <v>0</v>
      </c>
      <c r="H102" s="28">
        <f>F102+G102</f>
        <v>104500</v>
      </c>
      <c r="I102" s="28">
        <v>104500</v>
      </c>
      <c r="J102" s="28">
        <v>0</v>
      </c>
      <c r="K102" s="28">
        <f>I102+J102</f>
        <v>104500</v>
      </c>
      <c r="L102" s="7"/>
    </row>
    <row r="103" spans="1:12" ht="38.25">
      <c r="A103" s="14" t="s">
        <v>164</v>
      </c>
      <c r="B103" s="8" t="s">
        <v>208</v>
      </c>
      <c r="C103" s="34">
        <v>53819.79</v>
      </c>
      <c r="D103" s="28">
        <v>0</v>
      </c>
      <c r="E103" s="28">
        <f>C103+D103</f>
        <v>53819.79</v>
      </c>
      <c r="F103" s="28">
        <v>85500</v>
      </c>
      <c r="G103" s="28">
        <v>0</v>
      </c>
      <c r="H103" s="28">
        <f>F103+G103</f>
        <v>85500</v>
      </c>
      <c r="I103" s="28">
        <v>85500</v>
      </c>
      <c r="J103" s="28">
        <v>0</v>
      </c>
      <c r="K103" s="28">
        <f>I103+J103</f>
        <v>85500</v>
      </c>
      <c r="L103" s="7"/>
    </row>
    <row r="104" spans="1:12" ht="25.5">
      <c r="A104" s="11" t="s">
        <v>167</v>
      </c>
      <c r="B104" s="8" t="s">
        <v>209</v>
      </c>
      <c r="C104" s="34">
        <f>SUM(C105:C106)</f>
        <v>222601100</v>
      </c>
      <c r="D104" s="28">
        <f aca="true" t="shared" si="52" ref="D104:K104">SUM(D105:D106)</f>
        <v>0</v>
      </c>
      <c r="E104" s="28">
        <f t="shared" si="52"/>
        <v>222601100</v>
      </c>
      <c r="F104" s="28">
        <f t="shared" si="52"/>
        <v>205838900</v>
      </c>
      <c r="G104" s="28">
        <f t="shared" si="52"/>
        <v>0</v>
      </c>
      <c r="H104" s="28">
        <f t="shared" si="52"/>
        <v>205838900</v>
      </c>
      <c r="I104" s="28">
        <f t="shared" si="52"/>
        <v>205838900</v>
      </c>
      <c r="J104" s="28">
        <f t="shared" si="52"/>
        <v>0</v>
      </c>
      <c r="K104" s="28">
        <f t="shared" si="52"/>
        <v>205838900</v>
      </c>
      <c r="L104" s="7"/>
    </row>
    <row r="105" spans="1:12" ht="25.5">
      <c r="A105" s="14" t="s">
        <v>167</v>
      </c>
      <c r="B105" s="8" t="s">
        <v>209</v>
      </c>
      <c r="C105" s="34">
        <v>155820800</v>
      </c>
      <c r="D105" s="28">
        <v>0</v>
      </c>
      <c r="E105" s="28">
        <f>C105+D105</f>
        <v>155820800</v>
      </c>
      <c r="F105" s="28">
        <f>205838900-F106</f>
        <v>113211400</v>
      </c>
      <c r="G105" s="28">
        <v>0</v>
      </c>
      <c r="H105" s="28">
        <f>F105+G105</f>
        <v>113211400</v>
      </c>
      <c r="I105" s="28">
        <v>113211400</v>
      </c>
      <c r="J105" s="28">
        <v>0</v>
      </c>
      <c r="K105" s="28">
        <f>I105+J105</f>
        <v>113211400</v>
      </c>
      <c r="L105" s="7"/>
    </row>
    <row r="106" spans="1:12" ht="25.5">
      <c r="A106" s="14" t="s">
        <v>167</v>
      </c>
      <c r="B106" s="8" t="s">
        <v>209</v>
      </c>
      <c r="C106" s="34">
        <v>66780300</v>
      </c>
      <c r="D106" s="28">
        <v>0</v>
      </c>
      <c r="E106" s="28">
        <f>C106+D106</f>
        <v>66780300</v>
      </c>
      <c r="F106" s="28">
        <v>92627500</v>
      </c>
      <c r="G106" s="28">
        <v>0</v>
      </c>
      <c r="H106" s="28">
        <f>F106+G106</f>
        <v>92627500</v>
      </c>
      <c r="I106" s="28">
        <v>92627500</v>
      </c>
      <c r="J106" s="28">
        <v>0</v>
      </c>
      <c r="K106" s="28">
        <f>I106+J106</f>
        <v>92627500</v>
      </c>
      <c r="L106" s="7"/>
    </row>
    <row r="107" spans="1:12" ht="25.5">
      <c r="A107" s="11" t="s">
        <v>136</v>
      </c>
      <c r="B107" s="8" t="s">
        <v>210</v>
      </c>
      <c r="C107" s="34">
        <f>C108+C109</f>
        <v>323924700</v>
      </c>
      <c r="D107" s="28">
        <f aca="true" t="shared" si="53" ref="D107:K107">D108+D109</f>
        <v>0</v>
      </c>
      <c r="E107" s="28">
        <f t="shared" si="53"/>
        <v>323924700</v>
      </c>
      <c r="F107" s="28">
        <f t="shared" si="53"/>
        <v>0</v>
      </c>
      <c r="G107" s="28">
        <f t="shared" si="53"/>
        <v>0</v>
      </c>
      <c r="H107" s="28">
        <f t="shared" si="53"/>
        <v>0</v>
      </c>
      <c r="I107" s="28">
        <f t="shared" si="53"/>
        <v>0</v>
      </c>
      <c r="J107" s="28">
        <f t="shared" si="53"/>
        <v>0</v>
      </c>
      <c r="K107" s="28">
        <f t="shared" si="53"/>
        <v>0</v>
      </c>
      <c r="L107" s="7"/>
    </row>
    <row r="108" spans="1:12" ht="25.5">
      <c r="A108" s="14" t="s">
        <v>136</v>
      </c>
      <c r="B108" s="8" t="s">
        <v>210</v>
      </c>
      <c r="C108" s="34">
        <v>197594100</v>
      </c>
      <c r="D108" s="28">
        <v>0</v>
      </c>
      <c r="E108" s="28">
        <f>C108+D108</f>
        <v>197594100</v>
      </c>
      <c r="F108" s="28">
        <v>0</v>
      </c>
      <c r="G108" s="28">
        <v>0</v>
      </c>
      <c r="H108" s="28">
        <f>F108+G108</f>
        <v>0</v>
      </c>
      <c r="I108" s="28">
        <v>0</v>
      </c>
      <c r="J108" s="28">
        <v>0</v>
      </c>
      <c r="K108" s="28">
        <f>I108+J108</f>
        <v>0</v>
      </c>
      <c r="L108" s="7"/>
    </row>
    <row r="109" spans="1:12" ht="25.5">
      <c r="A109" s="14" t="s">
        <v>136</v>
      </c>
      <c r="B109" s="8" t="s">
        <v>210</v>
      </c>
      <c r="C109" s="34">
        <v>126330600</v>
      </c>
      <c r="D109" s="28">
        <v>0</v>
      </c>
      <c r="E109" s="28">
        <f>C109+D109</f>
        <v>126330600</v>
      </c>
      <c r="F109" s="28">
        <v>0</v>
      </c>
      <c r="G109" s="28">
        <v>0</v>
      </c>
      <c r="H109" s="28">
        <f>F109+G109</f>
        <v>0</v>
      </c>
      <c r="I109" s="28">
        <v>0</v>
      </c>
      <c r="J109" s="28">
        <v>0</v>
      </c>
      <c r="K109" s="28">
        <f>I109+J109</f>
        <v>0</v>
      </c>
      <c r="L109" s="7"/>
    </row>
    <row r="110" spans="1:12" ht="25.5">
      <c r="A110" s="11" t="s">
        <v>159</v>
      </c>
      <c r="B110" s="8" t="s">
        <v>211</v>
      </c>
      <c r="C110" s="34">
        <f aca="true" t="shared" si="54" ref="C110:K110">C111+C112</f>
        <v>33271700</v>
      </c>
      <c r="D110" s="28">
        <f t="shared" si="54"/>
        <v>0</v>
      </c>
      <c r="E110" s="28">
        <f t="shared" si="54"/>
        <v>33271700</v>
      </c>
      <c r="F110" s="28">
        <f t="shared" si="54"/>
        <v>34991800</v>
      </c>
      <c r="G110" s="28">
        <f t="shared" si="54"/>
        <v>0</v>
      </c>
      <c r="H110" s="28">
        <f t="shared" si="54"/>
        <v>34991800</v>
      </c>
      <c r="I110" s="28">
        <f t="shared" si="54"/>
        <v>32958700</v>
      </c>
      <c r="J110" s="28">
        <f t="shared" si="54"/>
        <v>0</v>
      </c>
      <c r="K110" s="28">
        <f t="shared" si="54"/>
        <v>32958700</v>
      </c>
      <c r="L110" s="7"/>
    </row>
    <row r="111" spans="1:12" ht="25.5">
      <c r="A111" s="29" t="s">
        <v>154</v>
      </c>
      <c r="B111" s="8" t="s">
        <v>212</v>
      </c>
      <c r="C111" s="34">
        <v>23290200</v>
      </c>
      <c r="D111" s="28">
        <v>0</v>
      </c>
      <c r="E111" s="28">
        <f>C111+D111</f>
        <v>23290200</v>
      </c>
      <c r="F111" s="28">
        <v>19245500</v>
      </c>
      <c r="G111" s="28">
        <v>0</v>
      </c>
      <c r="H111" s="28">
        <f>F111+G111</f>
        <v>19245500</v>
      </c>
      <c r="I111" s="28">
        <v>18127300</v>
      </c>
      <c r="J111" s="28">
        <v>0</v>
      </c>
      <c r="K111" s="28">
        <f>I111+J111</f>
        <v>18127300</v>
      </c>
      <c r="L111" s="7"/>
    </row>
    <row r="112" spans="1:12" ht="25.5">
      <c r="A112" s="29" t="s">
        <v>154</v>
      </c>
      <c r="B112" s="8" t="s">
        <v>213</v>
      </c>
      <c r="C112" s="34">
        <v>9981500</v>
      </c>
      <c r="D112" s="28">
        <v>0</v>
      </c>
      <c r="E112" s="28">
        <f>C112+D112</f>
        <v>9981500</v>
      </c>
      <c r="F112" s="28">
        <v>15746300</v>
      </c>
      <c r="G112" s="28">
        <v>0</v>
      </c>
      <c r="H112" s="28">
        <f>F112+G112</f>
        <v>15746300</v>
      </c>
      <c r="I112" s="28">
        <v>14831400</v>
      </c>
      <c r="J112" s="28">
        <v>0</v>
      </c>
      <c r="K112" s="28">
        <f>I112+J112</f>
        <v>14831400</v>
      </c>
      <c r="L112" s="7"/>
    </row>
    <row r="113" spans="1:12" ht="25.5">
      <c r="A113" s="29" t="s">
        <v>232</v>
      </c>
      <c r="B113" s="8" t="s">
        <v>234</v>
      </c>
      <c r="C113" s="34">
        <f aca="true" t="shared" si="55" ref="C113:K113">C114+C115</f>
        <v>1749495</v>
      </c>
      <c r="D113" s="28">
        <f t="shared" si="55"/>
        <v>0</v>
      </c>
      <c r="E113" s="28">
        <f t="shared" si="55"/>
        <v>1749495</v>
      </c>
      <c r="F113" s="28">
        <f t="shared" si="55"/>
        <v>0</v>
      </c>
      <c r="G113" s="28">
        <f t="shared" si="55"/>
        <v>0</v>
      </c>
      <c r="H113" s="28">
        <f t="shared" si="55"/>
        <v>0</v>
      </c>
      <c r="I113" s="28">
        <f t="shared" si="55"/>
        <v>0</v>
      </c>
      <c r="J113" s="28">
        <f t="shared" si="55"/>
        <v>0</v>
      </c>
      <c r="K113" s="28">
        <f t="shared" si="55"/>
        <v>0</v>
      </c>
      <c r="L113" s="7"/>
    </row>
    <row r="114" spans="1:12" ht="25.5">
      <c r="A114" s="29" t="s">
        <v>233</v>
      </c>
      <c r="B114" s="8" t="s">
        <v>234</v>
      </c>
      <c r="C114" s="34">
        <v>1067192.95</v>
      </c>
      <c r="D114" s="28">
        <v>0</v>
      </c>
      <c r="E114" s="28">
        <f>C114+D114</f>
        <v>1067192.95</v>
      </c>
      <c r="F114" s="28">
        <v>0</v>
      </c>
      <c r="G114" s="28">
        <v>0</v>
      </c>
      <c r="H114" s="28">
        <f>F114+G114</f>
        <v>0</v>
      </c>
      <c r="I114" s="28">
        <v>0</v>
      </c>
      <c r="J114" s="28">
        <v>0</v>
      </c>
      <c r="K114" s="28">
        <f>I114+J114</f>
        <v>0</v>
      </c>
      <c r="L114" s="7"/>
    </row>
    <row r="115" spans="1:12" ht="25.5">
      <c r="A115" s="29" t="s">
        <v>232</v>
      </c>
      <c r="B115" s="8" t="s">
        <v>246</v>
      </c>
      <c r="C115" s="34">
        <v>682302.05</v>
      </c>
      <c r="D115" s="28">
        <v>0</v>
      </c>
      <c r="E115" s="28">
        <f>C115+D115</f>
        <v>682302.05</v>
      </c>
      <c r="F115" s="28">
        <v>0</v>
      </c>
      <c r="G115" s="28">
        <v>0</v>
      </c>
      <c r="H115" s="28">
        <f>F115+G115</f>
        <v>0</v>
      </c>
      <c r="I115" s="28">
        <v>0</v>
      </c>
      <c r="J115" s="28">
        <v>0</v>
      </c>
      <c r="K115" s="28">
        <f>I115+J115</f>
        <v>0</v>
      </c>
      <c r="L115" s="7"/>
    </row>
    <row r="116" spans="1:12" ht="12.75">
      <c r="A116" s="11" t="s">
        <v>168</v>
      </c>
      <c r="B116" s="8" t="s">
        <v>214</v>
      </c>
      <c r="C116" s="34">
        <f>C117+C118</f>
        <v>6263600</v>
      </c>
      <c r="D116" s="28">
        <f aca="true" t="shared" si="56" ref="D116:K116">D117+D118</f>
        <v>0</v>
      </c>
      <c r="E116" s="28">
        <f t="shared" si="56"/>
        <v>6263600</v>
      </c>
      <c r="F116" s="28">
        <f t="shared" si="56"/>
        <v>6380300</v>
      </c>
      <c r="G116" s="28">
        <f t="shared" si="56"/>
        <v>0</v>
      </c>
      <c r="H116" s="28">
        <f t="shared" si="56"/>
        <v>6380300</v>
      </c>
      <c r="I116" s="28">
        <f t="shared" si="56"/>
        <v>6365800</v>
      </c>
      <c r="J116" s="28">
        <f t="shared" si="56"/>
        <v>0</v>
      </c>
      <c r="K116" s="28">
        <f t="shared" si="56"/>
        <v>6365800</v>
      </c>
      <c r="L116" s="7"/>
    </row>
    <row r="117" spans="1:12" ht="12.75">
      <c r="A117" s="14" t="s">
        <v>168</v>
      </c>
      <c r="B117" s="8" t="s">
        <v>214</v>
      </c>
      <c r="C117" s="34">
        <v>6019800</v>
      </c>
      <c r="D117" s="28">
        <v>0</v>
      </c>
      <c r="E117" s="28">
        <f>C117+D117</f>
        <v>6019800</v>
      </c>
      <c r="F117" s="28">
        <f>6380300-F118</f>
        <v>6019800</v>
      </c>
      <c r="G117" s="28">
        <v>0</v>
      </c>
      <c r="H117" s="28">
        <f>F117+G117</f>
        <v>6019800</v>
      </c>
      <c r="I117" s="28">
        <f>6365800-I118</f>
        <v>6019800</v>
      </c>
      <c r="J117" s="28">
        <v>0</v>
      </c>
      <c r="K117" s="28">
        <f>I117+J117</f>
        <v>6019800</v>
      </c>
      <c r="L117" s="7"/>
    </row>
    <row r="118" spans="1:12" ht="12.75">
      <c r="A118" s="14" t="s">
        <v>168</v>
      </c>
      <c r="B118" s="8" t="s">
        <v>214</v>
      </c>
      <c r="C118" s="34">
        <v>243800</v>
      </c>
      <c r="D118" s="28">
        <v>0</v>
      </c>
      <c r="E118" s="28">
        <f>C118+D118</f>
        <v>243800</v>
      </c>
      <c r="F118" s="28">
        <v>360500</v>
      </c>
      <c r="G118" s="28">
        <v>0</v>
      </c>
      <c r="H118" s="28">
        <f>F118+G118</f>
        <v>360500</v>
      </c>
      <c r="I118" s="28">
        <v>346000</v>
      </c>
      <c r="J118" s="28">
        <v>0</v>
      </c>
      <c r="K118" s="28">
        <f>I118+J118</f>
        <v>346000</v>
      </c>
      <c r="L118" s="7"/>
    </row>
    <row r="119" spans="1:12" ht="12.75">
      <c r="A119" s="11" t="s">
        <v>165</v>
      </c>
      <c r="B119" s="8" t="s">
        <v>215</v>
      </c>
      <c r="C119" s="34">
        <f>SUM(C120:C121)</f>
        <v>11317948.719999999</v>
      </c>
      <c r="D119" s="28">
        <f aca="true" t="shared" si="57" ref="D119:K119">SUM(D120:D121)</f>
        <v>0</v>
      </c>
      <c r="E119" s="28">
        <f t="shared" si="57"/>
        <v>11317948.719999999</v>
      </c>
      <c r="F119" s="28">
        <f t="shared" si="57"/>
        <v>11149800</v>
      </c>
      <c r="G119" s="28">
        <f t="shared" si="57"/>
        <v>0</v>
      </c>
      <c r="H119" s="28">
        <f t="shared" si="57"/>
        <v>11149800</v>
      </c>
      <c r="I119" s="28">
        <f t="shared" si="57"/>
        <v>11149800</v>
      </c>
      <c r="J119" s="28">
        <f t="shared" si="57"/>
        <v>0</v>
      </c>
      <c r="K119" s="28">
        <f t="shared" si="57"/>
        <v>11149800</v>
      </c>
      <c r="L119" s="7"/>
    </row>
    <row r="120" spans="1:12" ht="12.75">
      <c r="A120" s="14" t="s">
        <v>165</v>
      </c>
      <c r="B120" s="8" t="s">
        <v>215</v>
      </c>
      <c r="C120" s="34">
        <v>6903948.72</v>
      </c>
      <c r="D120" s="28">
        <v>0</v>
      </c>
      <c r="E120" s="28">
        <f>C120+D120</f>
        <v>6903948.72</v>
      </c>
      <c r="F120" s="28">
        <f>11149800-F121</f>
        <v>6801400</v>
      </c>
      <c r="G120" s="28">
        <v>0</v>
      </c>
      <c r="H120" s="28">
        <f>F120+G120</f>
        <v>6801400</v>
      </c>
      <c r="I120" s="28">
        <f>11149800-I121</f>
        <v>6801400</v>
      </c>
      <c r="J120" s="28">
        <v>0</v>
      </c>
      <c r="K120" s="28">
        <f>I120+J120</f>
        <v>6801400</v>
      </c>
      <c r="L120" s="7"/>
    </row>
    <row r="121" spans="1:12" ht="12.75">
      <c r="A121" s="14" t="s">
        <v>165</v>
      </c>
      <c r="B121" s="8" t="s">
        <v>215</v>
      </c>
      <c r="C121" s="34">
        <v>4414000</v>
      </c>
      <c r="D121" s="28">
        <v>0</v>
      </c>
      <c r="E121" s="28">
        <f>C121+D121</f>
        <v>4414000</v>
      </c>
      <c r="F121" s="28">
        <v>4348400</v>
      </c>
      <c r="G121" s="28">
        <v>0</v>
      </c>
      <c r="H121" s="28">
        <f>F121+G121</f>
        <v>4348400</v>
      </c>
      <c r="I121" s="28">
        <v>4348400</v>
      </c>
      <c r="J121" s="28">
        <v>0</v>
      </c>
      <c r="K121" s="28">
        <f>I121+J121</f>
        <v>4348400</v>
      </c>
      <c r="L121" s="7"/>
    </row>
    <row r="122" spans="1:12" ht="12.75">
      <c r="A122" s="11" t="s">
        <v>160</v>
      </c>
      <c r="B122" s="8" t="s">
        <v>216</v>
      </c>
      <c r="C122" s="34">
        <f>C130+C127+C128+C129+C124+C123+C126+C125+C131</f>
        <v>134033370</v>
      </c>
      <c r="D122" s="34">
        <f aca="true" t="shared" si="58" ref="D122:K122">D130+D127+D128+D129+D124+D123+D126+D125+D131</f>
        <v>0</v>
      </c>
      <c r="E122" s="34">
        <f t="shared" si="58"/>
        <v>134033370</v>
      </c>
      <c r="F122" s="34">
        <f t="shared" si="58"/>
        <v>74656100</v>
      </c>
      <c r="G122" s="34">
        <f t="shared" si="58"/>
        <v>0</v>
      </c>
      <c r="H122" s="34">
        <f t="shared" si="58"/>
        <v>74656100</v>
      </c>
      <c r="I122" s="34">
        <f t="shared" si="58"/>
        <v>48204300</v>
      </c>
      <c r="J122" s="34">
        <f t="shared" si="58"/>
        <v>0</v>
      </c>
      <c r="K122" s="34">
        <f t="shared" si="58"/>
        <v>48204300</v>
      </c>
      <c r="L122" s="7"/>
    </row>
    <row r="123" spans="1:12" ht="38.25">
      <c r="A123" s="14" t="s">
        <v>139</v>
      </c>
      <c r="B123" s="8" t="s">
        <v>216</v>
      </c>
      <c r="C123" s="51">
        <v>8165600</v>
      </c>
      <c r="D123" s="9">
        <v>0</v>
      </c>
      <c r="E123" s="9">
        <f aca="true" t="shared" si="59" ref="E123:E131">C123+D123</f>
        <v>8165600</v>
      </c>
      <c r="F123" s="9">
        <v>8165600</v>
      </c>
      <c r="G123" s="9">
        <v>0</v>
      </c>
      <c r="H123" s="9">
        <f>F123+G123</f>
        <v>8165600</v>
      </c>
      <c r="I123" s="9">
        <v>8165600</v>
      </c>
      <c r="J123" s="9">
        <v>0</v>
      </c>
      <c r="K123" s="9">
        <f>I123+J123</f>
        <v>8165600</v>
      </c>
      <c r="L123" s="7"/>
    </row>
    <row r="124" spans="1:12" ht="25.5">
      <c r="A124" s="11" t="s">
        <v>161</v>
      </c>
      <c r="B124" s="8" t="s">
        <v>245</v>
      </c>
      <c r="C124" s="51">
        <v>590100</v>
      </c>
      <c r="D124" s="9">
        <v>0</v>
      </c>
      <c r="E124" s="9">
        <f t="shared" si="59"/>
        <v>590100</v>
      </c>
      <c r="F124" s="9">
        <v>590100</v>
      </c>
      <c r="G124" s="9">
        <v>0</v>
      </c>
      <c r="H124" s="9">
        <f>F124+G124</f>
        <v>590100</v>
      </c>
      <c r="I124" s="9">
        <v>590100</v>
      </c>
      <c r="J124" s="9">
        <v>0</v>
      </c>
      <c r="K124" s="9">
        <f>I124+J124</f>
        <v>590100</v>
      </c>
      <c r="L124" s="7"/>
    </row>
    <row r="125" spans="1:12" ht="51">
      <c r="A125" s="11" t="s">
        <v>162</v>
      </c>
      <c r="B125" s="8" t="s">
        <v>216</v>
      </c>
      <c r="C125" s="34">
        <v>3528700</v>
      </c>
      <c r="D125" s="28">
        <v>0</v>
      </c>
      <c r="E125" s="28">
        <f t="shared" si="59"/>
        <v>3528700</v>
      </c>
      <c r="F125" s="28">
        <v>907300</v>
      </c>
      <c r="G125" s="28">
        <v>0</v>
      </c>
      <c r="H125" s="28">
        <f>F125+G125</f>
        <v>907300</v>
      </c>
      <c r="I125" s="28">
        <v>907300</v>
      </c>
      <c r="J125" s="28">
        <v>0</v>
      </c>
      <c r="K125" s="28">
        <f>I125+J125</f>
        <v>907300</v>
      </c>
      <c r="L125" s="7"/>
    </row>
    <row r="126" spans="1:12" ht="25.5">
      <c r="A126" s="11" t="s">
        <v>163</v>
      </c>
      <c r="B126" s="8" t="s">
        <v>216</v>
      </c>
      <c r="C126" s="34">
        <v>938700</v>
      </c>
      <c r="D126" s="28">
        <v>0</v>
      </c>
      <c r="E126" s="28">
        <f t="shared" si="59"/>
        <v>938700</v>
      </c>
      <c r="F126" s="28">
        <v>104200</v>
      </c>
      <c r="G126" s="28">
        <v>0</v>
      </c>
      <c r="H126" s="28">
        <f>F126+G126</f>
        <v>104200</v>
      </c>
      <c r="I126" s="28">
        <v>382400</v>
      </c>
      <c r="J126" s="28">
        <v>0</v>
      </c>
      <c r="K126" s="28">
        <f>I126+J126</f>
        <v>382400</v>
      </c>
      <c r="L126" s="7"/>
    </row>
    <row r="127" spans="1:12" ht="12.75">
      <c r="A127" s="11" t="s">
        <v>138</v>
      </c>
      <c r="B127" s="8" t="s">
        <v>216</v>
      </c>
      <c r="C127" s="51">
        <v>49004800</v>
      </c>
      <c r="D127" s="9">
        <v>0</v>
      </c>
      <c r="E127" s="9">
        <f t="shared" si="59"/>
        <v>49004800</v>
      </c>
      <c r="F127" s="9">
        <v>18640800</v>
      </c>
      <c r="G127" s="9">
        <v>0</v>
      </c>
      <c r="H127" s="9">
        <f>G127+F127</f>
        <v>18640800</v>
      </c>
      <c r="I127" s="9">
        <v>11889100</v>
      </c>
      <c r="J127" s="9">
        <v>0</v>
      </c>
      <c r="K127" s="9">
        <f>J127+I127</f>
        <v>11889100</v>
      </c>
      <c r="L127" s="7"/>
    </row>
    <row r="128" spans="1:12" ht="38.25">
      <c r="A128" s="11" t="s">
        <v>166</v>
      </c>
      <c r="B128" s="8" t="s">
        <v>216</v>
      </c>
      <c r="C128" s="51">
        <v>48159500</v>
      </c>
      <c r="D128" s="9">
        <v>0</v>
      </c>
      <c r="E128" s="9">
        <f t="shared" si="59"/>
        <v>48159500</v>
      </c>
      <c r="F128" s="9">
        <v>43440300</v>
      </c>
      <c r="G128" s="9">
        <v>0</v>
      </c>
      <c r="H128" s="9">
        <f>F128+G128</f>
        <v>43440300</v>
      </c>
      <c r="I128" s="9">
        <v>23462000</v>
      </c>
      <c r="J128" s="9">
        <v>0</v>
      </c>
      <c r="K128" s="9">
        <f>I128+J128</f>
        <v>23462000</v>
      </c>
      <c r="L128" s="7"/>
    </row>
    <row r="129" spans="1:12" ht="12.75">
      <c r="A129" s="11" t="s">
        <v>137</v>
      </c>
      <c r="B129" s="8" t="s">
        <v>216</v>
      </c>
      <c r="C129" s="51">
        <v>94300</v>
      </c>
      <c r="D129" s="9">
        <v>0</v>
      </c>
      <c r="E129" s="9">
        <f t="shared" si="59"/>
        <v>94300</v>
      </c>
      <c r="F129" s="9">
        <v>94300</v>
      </c>
      <c r="G129" s="9">
        <v>0</v>
      </c>
      <c r="H129" s="9">
        <f>F129+G129</f>
        <v>94300</v>
      </c>
      <c r="I129" s="9">
        <v>94300</v>
      </c>
      <c r="J129" s="9">
        <v>0</v>
      </c>
      <c r="K129" s="9">
        <f>I129+J129</f>
        <v>94300</v>
      </c>
      <c r="L129" s="7"/>
    </row>
    <row r="130" spans="1:12" ht="12.75">
      <c r="A130" s="11" t="s">
        <v>169</v>
      </c>
      <c r="B130" s="8" t="s">
        <v>216</v>
      </c>
      <c r="C130" s="34">
        <v>2713500</v>
      </c>
      <c r="D130" s="28">
        <v>0</v>
      </c>
      <c r="E130" s="28">
        <f t="shared" si="59"/>
        <v>2713500</v>
      </c>
      <c r="F130" s="28">
        <v>2713500</v>
      </c>
      <c r="G130" s="28">
        <v>0</v>
      </c>
      <c r="H130" s="28">
        <f>F130+G130</f>
        <v>2713500</v>
      </c>
      <c r="I130" s="28">
        <v>2713500</v>
      </c>
      <c r="J130" s="28">
        <v>0</v>
      </c>
      <c r="K130" s="28">
        <f>I130+J130</f>
        <v>2713500</v>
      </c>
      <c r="L130" s="7"/>
    </row>
    <row r="131" spans="1:12" ht="12.75">
      <c r="A131" s="57" t="s">
        <v>247</v>
      </c>
      <c r="B131" s="8" t="s">
        <v>216</v>
      </c>
      <c r="C131" s="34">
        <v>20838170</v>
      </c>
      <c r="D131" s="28">
        <v>0</v>
      </c>
      <c r="E131" s="28">
        <f t="shared" si="59"/>
        <v>20838170</v>
      </c>
      <c r="F131" s="28">
        <v>0</v>
      </c>
      <c r="G131" s="28">
        <v>0</v>
      </c>
      <c r="H131" s="28">
        <f>F131+G131</f>
        <v>0</v>
      </c>
      <c r="I131" s="28">
        <v>0</v>
      </c>
      <c r="J131" s="28">
        <v>0</v>
      </c>
      <c r="K131" s="28">
        <f>I131+J131</f>
        <v>0</v>
      </c>
      <c r="L131" s="7"/>
    </row>
    <row r="132" spans="1:12" ht="12.75">
      <c r="A132" s="22" t="s">
        <v>6</v>
      </c>
      <c r="B132" s="23" t="s">
        <v>201</v>
      </c>
      <c r="C132" s="53">
        <f>C133+C148+C150+C156+C158+C160+C162+C152+C154</f>
        <v>1467207700</v>
      </c>
      <c r="D132" s="26">
        <f aca="true" t="shared" si="60" ref="D132:K132">D133+D148+D150+D156+D158+D160+D162+D152+D154</f>
        <v>0</v>
      </c>
      <c r="E132" s="26">
        <f t="shared" si="60"/>
        <v>1467207700</v>
      </c>
      <c r="F132" s="26">
        <f t="shared" si="60"/>
        <v>1443031000</v>
      </c>
      <c r="G132" s="26">
        <f t="shared" si="60"/>
        <v>0</v>
      </c>
      <c r="H132" s="26">
        <f t="shared" si="60"/>
        <v>1443031000</v>
      </c>
      <c r="I132" s="26">
        <f t="shared" si="60"/>
        <v>1471268200</v>
      </c>
      <c r="J132" s="26">
        <f t="shared" si="60"/>
        <v>0</v>
      </c>
      <c r="K132" s="26">
        <f t="shared" si="60"/>
        <v>1471268200</v>
      </c>
      <c r="L132" s="7"/>
    </row>
    <row r="133" spans="1:12" s="15" customFormat="1" ht="25.5">
      <c r="A133" s="11" t="s">
        <v>145</v>
      </c>
      <c r="B133" s="8" t="s">
        <v>217</v>
      </c>
      <c r="C133" s="34">
        <f>SUM(C134:C147)</f>
        <v>1404475100</v>
      </c>
      <c r="D133" s="28">
        <f aca="true" t="shared" si="61" ref="D133:K133">SUM(D134:D147)</f>
        <v>0</v>
      </c>
      <c r="E133" s="28">
        <f t="shared" si="61"/>
        <v>1404475100</v>
      </c>
      <c r="F133" s="28">
        <f t="shared" si="61"/>
        <v>1378979400</v>
      </c>
      <c r="G133" s="28">
        <f t="shared" si="61"/>
        <v>0</v>
      </c>
      <c r="H133" s="28">
        <f t="shared" si="61"/>
        <v>1378979400</v>
      </c>
      <c r="I133" s="28">
        <f t="shared" si="61"/>
        <v>1404317500</v>
      </c>
      <c r="J133" s="28">
        <f t="shared" si="61"/>
        <v>0</v>
      </c>
      <c r="K133" s="28">
        <f t="shared" si="61"/>
        <v>1404317500</v>
      </c>
      <c r="L133" s="7"/>
    </row>
    <row r="134" spans="1:12" s="15" customFormat="1" ht="51">
      <c r="A134" s="11" t="s">
        <v>187</v>
      </c>
      <c r="B134" s="8" t="s">
        <v>217</v>
      </c>
      <c r="C134" s="34">
        <v>95558400</v>
      </c>
      <c r="D134" s="28">
        <v>0</v>
      </c>
      <c r="E134" s="28">
        <f>C134+D134</f>
        <v>95558400</v>
      </c>
      <c r="F134" s="28">
        <v>71208000</v>
      </c>
      <c r="G134" s="28">
        <v>0</v>
      </c>
      <c r="H134" s="28">
        <f>G134+F134</f>
        <v>71208000</v>
      </c>
      <c r="I134" s="28">
        <v>100181700</v>
      </c>
      <c r="J134" s="28">
        <v>0</v>
      </c>
      <c r="K134" s="28">
        <f>J134+I134</f>
        <v>100181700</v>
      </c>
      <c r="L134" s="7"/>
    </row>
    <row r="135" spans="1:12" ht="12.75">
      <c r="A135" s="11" t="s">
        <v>171</v>
      </c>
      <c r="B135" s="8" t="s">
        <v>217</v>
      </c>
      <c r="C135" s="34">
        <v>10963100</v>
      </c>
      <c r="D135" s="28">
        <v>0</v>
      </c>
      <c r="E135" s="28">
        <f>C135+D135</f>
        <v>10963100</v>
      </c>
      <c r="F135" s="28">
        <v>10963100</v>
      </c>
      <c r="G135" s="28">
        <v>0</v>
      </c>
      <c r="H135" s="28">
        <f>F135+G135</f>
        <v>10963100</v>
      </c>
      <c r="I135" s="28">
        <v>10963100</v>
      </c>
      <c r="J135" s="28">
        <v>0</v>
      </c>
      <c r="K135" s="28">
        <f aca="true" t="shared" si="62" ref="K135:K147">I135+J135</f>
        <v>10963100</v>
      </c>
      <c r="L135" s="7"/>
    </row>
    <row r="136" spans="1:12" ht="38.25">
      <c r="A136" s="11" t="s">
        <v>172</v>
      </c>
      <c r="B136" s="8" t="s">
        <v>217</v>
      </c>
      <c r="C136" s="34">
        <v>1227583700</v>
      </c>
      <c r="D136" s="28">
        <v>0</v>
      </c>
      <c r="E136" s="28">
        <f>C136+D136</f>
        <v>1227583700</v>
      </c>
      <c r="F136" s="28">
        <v>1227585300</v>
      </c>
      <c r="G136" s="28">
        <v>0</v>
      </c>
      <c r="H136" s="28">
        <f>F136+G136</f>
        <v>1227585300</v>
      </c>
      <c r="I136" s="28">
        <v>1227585300</v>
      </c>
      <c r="J136" s="28">
        <v>0</v>
      </c>
      <c r="K136" s="28">
        <f t="shared" si="62"/>
        <v>1227585300</v>
      </c>
      <c r="L136" s="7"/>
    </row>
    <row r="137" spans="1:12" ht="38.25">
      <c r="A137" s="30" t="s">
        <v>174</v>
      </c>
      <c r="B137" s="8" t="s">
        <v>217</v>
      </c>
      <c r="C137" s="34">
        <v>32283600</v>
      </c>
      <c r="D137" s="28">
        <v>0</v>
      </c>
      <c r="E137" s="28">
        <f>C137+D137</f>
        <v>32283600</v>
      </c>
      <c r="F137" s="28">
        <v>31679700</v>
      </c>
      <c r="G137" s="28">
        <v>0</v>
      </c>
      <c r="H137" s="28">
        <f>F137+G137</f>
        <v>31679700</v>
      </c>
      <c r="I137" s="28">
        <v>28011100</v>
      </c>
      <c r="J137" s="28">
        <v>0</v>
      </c>
      <c r="K137" s="28">
        <f t="shared" si="62"/>
        <v>28011100</v>
      </c>
      <c r="L137" s="7"/>
    </row>
    <row r="138" spans="1:12" ht="12.75">
      <c r="A138" s="11" t="s">
        <v>176</v>
      </c>
      <c r="B138" s="8" t="s">
        <v>217</v>
      </c>
      <c r="C138" s="34">
        <v>14974300</v>
      </c>
      <c r="D138" s="28">
        <v>0</v>
      </c>
      <c r="E138" s="28">
        <f>C138+D138</f>
        <v>14974300</v>
      </c>
      <c r="F138" s="28">
        <v>14974300</v>
      </c>
      <c r="G138" s="28">
        <v>0</v>
      </c>
      <c r="H138" s="28">
        <f aca="true" t="shared" si="63" ref="H138:H147">F138+G138</f>
        <v>14974300</v>
      </c>
      <c r="I138" s="28">
        <v>14974300</v>
      </c>
      <c r="J138" s="28">
        <v>0</v>
      </c>
      <c r="K138" s="28">
        <f t="shared" si="62"/>
        <v>14974300</v>
      </c>
      <c r="L138" s="7"/>
    </row>
    <row r="139" spans="1:12" ht="25.5">
      <c r="A139" s="11" t="s">
        <v>177</v>
      </c>
      <c r="B139" s="8" t="s">
        <v>217</v>
      </c>
      <c r="C139" s="34">
        <v>1631000</v>
      </c>
      <c r="D139" s="28">
        <v>0</v>
      </c>
      <c r="E139" s="28">
        <f aca="true" t="shared" si="64" ref="E139:E176">C139+D139</f>
        <v>1631000</v>
      </c>
      <c r="F139" s="28">
        <v>1631000</v>
      </c>
      <c r="G139" s="28">
        <v>0</v>
      </c>
      <c r="H139" s="28">
        <f t="shared" si="63"/>
        <v>1631000</v>
      </c>
      <c r="I139" s="28">
        <v>1631000</v>
      </c>
      <c r="J139" s="28">
        <v>0</v>
      </c>
      <c r="K139" s="28">
        <f t="shared" si="62"/>
        <v>1631000</v>
      </c>
      <c r="L139" s="7"/>
    </row>
    <row r="140" spans="1:12" ht="25.5">
      <c r="A140" s="30" t="s">
        <v>178</v>
      </c>
      <c r="B140" s="8" t="s">
        <v>217</v>
      </c>
      <c r="C140" s="34">
        <v>19500</v>
      </c>
      <c r="D140" s="28">
        <v>0</v>
      </c>
      <c r="E140" s="28">
        <f t="shared" si="64"/>
        <v>19500</v>
      </c>
      <c r="F140" s="28">
        <v>19500</v>
      </c>
      <c r="G140" s="28">
        <v>0</v>
      </c>
      <c r="H140" s="28">
        <f t="shared" si="63"/>
        <v>19500</v>
      </c>
      <c r="I140" s="28">
        <v>19500</v>
      </c>
      <c r="J140" s="28">
        <v>0</v>
      </c>
      <c r="K140" s="28">
        <f t="shared" si="62"/>
        <v>19500</v>
      </c>
      <c r="L140" s="7"/>
    </row>
    <row r="141" spans="1:12" ht="25.5">
      <c r="A141" s="11" t="s">
        <v>182</v>
      </c>
      <c r="B141" s="8" t="s">
        <v>217</v>
      </c>
      <c r="C141" s="34">
        <v>120900</v>
      </c>
      <c r="D141" s="28">
        <v>0</v>
      </c>
      <c r="E141" s="28">
        <f t="shared" si="64"/>
        <v>120900</v>
      </c>
      <c r="F141" s="28">
        <v>120900</v>
      </c>
      <c r="G141" s="28">
        <v>0</v>
      </c>
      <c r="H141" s="28">
        <f t="shared" si="63"/>
        <v>120900</v>
      </c>
      <c r="I141" s="28">
        <v>120900</v>
      </c>
      <c r="J141" s="28">
        <v>0</v>
      </c>
      <c r="K141" s="28">
        <f t="shared" si="62"/>
        <v>120900</v>
      </c>
      <c r="L141" s="7"/>
    </row>
    <row r="142" spans="1:12" ht="25.5">
      <c r="A142" s="11" t="s">
        <v>141</v>
      </c>
      <c r="B142" s="8" t="s">
        <v>217</v>
      </c>
      <c r="C142" s="34">
        <v>296500</v>
      </c>
      <c r="D142" s="28">
        <v>0</v>
      </c>
      <c r="E142" s="28">
        <f t="shared" si="64"/>
        <v>296500</v>
      </c>
      <c r="F142" s="28">
        <v>315200</v>
      </c>
      <c r="G142" s="28">
        <v>0</v>
      </c>
      <c r="H142" s="28">
        <f t="shared" si="63"/>
        <v>315200</v>
      </c>
      <c r="I142" s="28">
        <v>333900</v>
      </c>
      <c r="J142" s="28">
        <v>0</v>
      </c>
      <c r="K142" s="28">
        <f t="shared" si="62"/>
        <v>333900</v>
      </c>
      <c r="L142" s="7"/>
    </row>
    <row r="143" spans="1:12" ht="63.75">
      <c r="A143" s="11" t="s">
        <v>184</v>
      </c>
      <c r="B143" s="8" t="s">
        <v>217</v>
      </c>
      <c r="C143" s="34">
        <v>1741300</v>
      </c>
      <c r="D143" s="28">
        <v>0</v>
      </c>
      <c r="E143" s="28">
        <f t="shared" si="64"/>
        <v>1741300</v>
      </c>
      <c r="F143" s="28">
        <v>1741300</v>
      </c>
      <c r="G143" s="28">
        <v>0</v>
      </c>
      <c r="H143" s="28">
        <f t="shared" si="63"/>
        <v>1741300</v>
      </c>
      <c r="I143" s="28">
        <v>1741300</v>
      </c>
      <c r="J143" s="28">
        <v>0</v>
      </c>
      <c r="K143" s="28">
        <f t="shared" si="62"/>
        <v>1741300</v>
      </c>
      <c r="L143" s="7"/>
    </row>
    <row r="144" spans="1:12" ht="25.5">
      <c r="A144" s="11" t="s">
        <v>185</v>
      </c>
      <c r="B144" s="8" t="s">
        <v>217</v>
      </c>
      <c r="C144" s="34">
        <v>3223100</v>
      </c>
      <c r="D144" s="28">
        <v>0</v>
      </c>
      <c r="E144" s="28">
        <f t="shared" si="64"/>
        <v>3223100</v>
      </c>
      <c r="F144" s="28">
        <v>3223100</v>
      </c>
      <c r="G144" s="28">
        <v>0</v>
      </c>
      <c r="H144" s="28">
        <f t="shared" si="63"/>
        <v>3223100</v>
      </c>
      <c r="I144" s="28">
        <v>3223100</v>
      </c>
      <c r="J144" s="28">
        <v>0</v>
      </c>
      <c r="K144" s="28">
        <f t="shared" si="62"/>
        <v>3223100</v>
      </c>
      <c r="L144" s="7"/>
    </row>
    <row r="145" spans="1:12" ht="25.5">
      <c r="A145" s="11" t="s">
        <v>146</v>
      </c>
      <c r="B145" s="8" t="s">
        <v>217</v>
      </c>
      <c r="C145" s="34">
        <v>858200</v>
      </c>
      <c r="D145" s="28">
        <v>0</v>
      </c>
      <c r="E145" s="28">
        <f t="shared" si="64"/>
        <v>858200</v>
      </c>
      <c r="F145" s="28">
        <v>872500</v>
      </c>
      <c r="G145" s="28">
        <v>0</v>
      </c>
      <c r="H145" s="28">
        <f t="shared" si="63"/>
        <v>872500</v>
      </c>
      <c r="I145" s="28">
        <v>886800</v>
      </c>
      <c r="J145" s="28">
        <v>0</v>
      </c>
      <c r="K145" s="28">
        <f t="shared" si="62"/>
        <v>886800</v>
      </c>
      <c r="L145" s="7"/>
    </row>
    <row r="146" spans="1:12" ht="25.5">
      <c r="A146" s="11" t="s">
        <v>140</v>
      </c>
      <c r="B146" s="8" t="s">
        <v>217</v>
      </c>
      <c r="C146" s="34">
        <v>6243500</v>
      </c>
      <c r="D146" s="28">
        <v>0</v>
      </c>
      <c r="E146" s="28">
        <f t="shared" si="64"/>
        <v>6243500</v>
      </c>
      <c r="F146" s="28">
        <v>5667500</v>
      </c>
      <c r="G146" s="28">
        <v>0</v>
      </c>
      <c r="H146" s="28">
        <f t="shared" si="63"/>
        <v>5667500</v>
      </c>
      <c r="I146" s="28">
        <v>5667500</v>
      </c>
      <c r="J146" s="28">
        <v>0</v>
      </c>
      <c r="K146" s="28">
        <f t="shared" si="62"/>
        <v>5667500</v>
      </c>
      <c r="L146" s="7"/>
    </row>
    <row r="147" spans="1:12" ht="12.75">
      <c r="A147" s="11" t="s">
        <v>186</v>
      </c>
      <c r="B147" s="8" t="s">
        <v>217</v>
      </c>
      <c r="C147" s="34">
        <v>8978000</v>
      </c>
      <c r="D147" s="28">
        <v>0</v>
      </c>
      <c r="E147" s="28">
        <f t="shared" si="64"/>
        <v>8978000</v>
      </c>
      <c r="F147" s="28">
        <v>8978000</v>
      </c>
      <c r="G147" s="28">
        <v>0</v>
      </c>
      <c r="H147" s="28">
        <f t="shared" si="63"/>
        <v>8978000</v>
      </c>
      <c r="I147" s="28">
        <v>8978000</v>
      </c>
      <c r="J147" s="28">
        <v>0</v>
      </c>
      <c r="K147" s="28">
        <f t="shared" si="62"/>
        <v>8978000</v>
      </c>
      <c r="L147" s="7"/>
    </row>
    <row r="148" spans="1:12" ht="38.25">
      <c r="A148" s="11" t="s">
        <v>173</v>
      </c>
      <c r="B148" s="8" t="s">
        <v>218</v>
      </c>
      <c r="C148" s="34">
        <f>SUM(C149)</f>
        <v>32472000</v>
      </c>
      <c r="D148" s="28">
        <f aca="true" t="shared" si="65" ref="D148:K148">SUM(D149)</f>
        <v>0</v>
      </c>
      <c r="E148" s="28">
        <f t="shared" si="65"/>
        <v>32472000</v>
      </c>
      <c r="F148" s="28">
        <f t="shared" si="65"/>
        <v>32472000</v>
      </c>
      <c r="G148" s="28">
        <f t="shared" si="65"/>
        <v>0</v>
      </c>
      <c r="H148" s="28">
        <f t="shared" si="65"/>
        <v>32472000</v>
      </c>
      <c r="I148" s="28">
        <f t="shared" si="65"/>
        <v>32472000</v>
      </c>
      <c r="J148" s="28">
        <f t="shared" si="65"/>
        <v>0</v>
      </c>
      <c r="K148" s="28">
        <f t="shared" si="65"/>
        <v>32472000</v>
      </c>
      <c r="L148" s="7"/>
    </row>
    <row r="149" spans="1:12" ht="38.25">
      <c r="A149" s="11" t="s">
        <v>173</v>
      </c>
      <c r="B149" s="8" t="s">
        <v>218</v>
      </c>
      <c r="C149" s="34">
        <v>32472000</v>
      </c>
      <c r="D149" s="28">
        <v>0</v>
      </c>
      <c r="E149" s="28">
        <f t="shared" si="64"/>
        <v>32472000</v>
      </c>
      <c r="F149" s="28">
        <v>32472000</v>
      </c>
      <c r="G149" s="28">
        <v>0</v>
      </c>
      <c r="H149" s="28">
        <f>F149+G149</f>
        <v>32472000</v>
      </c>
      <c r="I149" s="28">
        <v>32472000</v>
      </c>
      <c r="J149" s="28">
        <v>0</v>
      </c>
      <c r="K149" s="28">
        <f>I149+J149</f>
        <v>32472000</v>
      </c>
      <c r="L149" s="7"/>
    </row>
    <row r="150" spans="1:12" ht="38.25">
      <c r="A150" s="11" t="s">
        <v>175</v>
      </c>
      <c r="B150" s="8" t="s">
        <v>219</v>
      </c>
      <c r="C150" s="34">
        <f>SUM(C151)</f>
        <v>13308400</v>
      </c>
      <c r="D150" s="28">
        <f aca="true" t="shared" si="66" ref="D150:K150">SUM(D151)</f>
        <v>0</v>
      </c>
      <c r="E150" s="28">
        <f t="shared" si="66"/>
        <v>13308400</v>
      </c>
      <c r="F150" s="28">
        <f t="shared" si="66"/>
        <v>15209600</v>
      </c>
      <c r="G150" s="28">
        <f t="shared" si="66"/>
        <v>0</v>
      </c>
      <c r="H150" s="28">
        <f t="shared" si="66"/>
        <v>15209600</v>
      </c>
      <c r="I150" s="28">
        <f t="shared" si="66"/>
        <v>19012000</v>
      </c>
      <c r="J150" s="28">
        <f t="shared" si="66"/>
        <v>0</v>
      </c>
      <c r="K150" s="28">
        <f t="shared" si="66"/>
        <v>19012000</v>
      </c>
      <c r="L150" s="7"/>
    </row>
    <row r="151" spans="1:12" ht="38.25">
      <c r="A151" s="11" t="s">
        <v>175</v>
      </c>
      <c r="B151" s="8" t="s">
        <v>219</v>
      </c>
      <c r="C151" s="34">
        <v>13308400</v>
      </c>
      <c r="D151" s="28">
        <v>0</v>
      </c>
      <c r="E151" s="28">
        <f t="shared" si="64"/>
        <v>13308400</v>
      </c>
      <c r="F151" s="28">
        <v>15209600</v>
      </c>
      <c r="G151" s="28">
        <v>0</v>
      </c>
      <c r="H151" s="28">
        <f>G151+F151</f>
        <v>15209600</v>
      </c>
      <c r="I151" s="28">
        <v>19012000</v>
      </c>
      <c r="J151" s="28">
        <v>0</v>
      </c>
      <c r="K151" s="28">
        <f>J151+I151</f>
        <v>19012000</v>
      </c>
      <c r="L151" s="7"/>
    </row>
    <row r="152" spans="1:12" ht="25.5">
      <c r="A152" s="11" t="s">
        <v>181</v>
      </c>
      <c r="B152" s="8" t="s">
        <v>220</v>
      </c>
      <c r="C152" s="34">
        <f>C153</f>
        <v>5402200</v>
      </c>
      <c r="D152" s="28">
        <f aca="true" t="shared" si="67" ref="D152:K152">D153</f>
        <v>0</v>
      </c>
      <c r="E152" s="28">
        <f t="shared" si="67"/>
        <v>5402200</v>
      </c>
      <c r="F152" s="28">
        <f t="shared" si="67"/>
        <v>5402200</v>
      </c>
      <c r="G152" s="28">
        <f t="shared" si="67"/>
        <v>0</v>
      </c>
      <c r="H152" s="28">
        <f t="shared" si="67"/>
        <v>5402200</v>
      </c>
      <c r="I152" s="28">
        <f t="shared" si="67"/>
        <v>5466800</v>
      </c>
      <c r="J152" s="28">
        <f t="shared" si="67"/>
        <v>0</v>
      </c>
      <c r="K152" s="28">
        <f t="shared" si="67"/>
        <v>5466800</v>
      </c>
      <c r="L152" s="7"/>
    </row>
    <row r="153" spans="1:12" ht="25.5">
      <c r="A153" s="11" t="s">
        <v>181</v>
      </c>
      <c r="B153" s="8" t="s">
        <v>220</v>
      </c>
      <c r="C153" s="34">
        <v>5402200</v>
      </c>
      <c r="D153" s="28">
        <v>0</v>
      </c>
      <c r="E153" s="28">
        <f t="shared" si="64"/>
        <v>5402200</v>
      </c>
      <c r="F153" s="28">
        <v>5402200</v>
      </c>
      <c r="G153" s="28">
        <v>0</v>
      </c>
      <c r="H153" s="28">
        <f>F153+G153</f>
        <v>5402200</v>
      </c>
      <c r="I153" s="28">
        <v>5466800</v>
      </c>
      <c r="J153" s="28">
        <v>0</v>
      </c>
      <c r="K153" s="28">
        <v>5466800</v>
      </c>
      <c r="L153" s="7"/>
    </row>
    <row r="154" spans="1:12" ht="25.5">
      <c r="A154" s="11" t="s">
        <v>183</v>
      </c>
      <c r="B154" s="8" t="s">
        <v>221</v>
      </c>
      <c r="C154" s="34">
        <f>C155</f>
        <v>6200</v>
      </c>
      <c r="D154" s="28">
        <f aca="true" t="shared" si="68" ref="D154:K154">D155</f>
        <v>0</v>
      </c>
      <c r="E154" s="28">
        <f t="shared" si="68"/>
        <v>6200</v>
      </c>
      <c r="F154" s="28">
        <f t="shared" si="68"/>
        <v>3700</v>
      </c>
      <c r="G154" s="28">
        <f t="shared" si="68"/>
        <v>0</v>
      </c>
      <c r="H154" s="28">
        <f t="shared" si="68"/>
        <v>3700</v>
      </c>
      <c r="I154" s="28">
        <f t="shared" si="68"/>
        <v>7700</v>
      </c>
      <c r="J154" s="28">
        <f t="shared" si="68"/>
        <v>0</v>
      </c>
      <c r="K154" s="28">
        <f t="shared" si="68"/>
        <v>7700</v>
      </c>
      <c r="L154" s="7"/>
    </row>
    <row r="155" spans="1:12" ht="25.5">
      <c r="A155" s="11" t="s">
        <v>183</v>
      </c>
      <c r="B155" s="8" t="s">
        <v>221</v>
      </c>
      <c r="C155" s="34">
        <v>6200</v>
      </c>
      <c r="D155" s="28">
        <v>0</v>
      </c>
      <c r="E155" s="28">
        <f t="shared" si="64"/>
        <v>6200</v>
      </c>
      <c r="F155" s="28">
        <v>3700</v>
      </c>
      <c r="G155" s="28">
        <v>0</v>
      </c>
      <c r="H155" s="28">
        <f>F155+G155</f>
        <v>3700</v>
      </c>
      <c r="I155" s="28">
        <v>7700</v>
      </c>
      <c r="J155" s="28">
        <v>0</v>
      </c>
      <c r="K155" s="28">
        <f>I155+J155</f>
        <v>7700</v>
      </c>
      <c r="L155" s="7"/>
    </row>
    <row r="156" spans="1:12" ht="25.5">
      <c r="A156" s="11" t="s">
        <v>179</v>
      </c>
      <c r="B156" s="8" t="s">
        <v>222</v>
      </c>
      <c r="C156" s="34">
        <f>SUM(C157)</f>
        <v>3780200</v>
      </c>
      <c r="D156" s="28">
        <f aca="true" t="shared" si="69" ref="D156:K156">SUM(D157)</f>
        <v>0</v>
      </c>
      <c r="E156" s="28">
        <f t="shared" si="69"/>
        <v>3780200</v>
      </c>
      <c r="F156" s="28">
        <f t="shared" si="69"/>
        <v>3780200</v>
      </c>
      <c r="G156" s="28">
        <f t="shared" si="69"/>
        <v>0</v>
      </c>
      <c r="H156" s="28">
        <f t="shared" si="69"/>
        <v>3780200</v>
      </c>
      <c r="I156" s="28">
        <f t="shared" si="69"/>
        <v>2835100</v>
      </c>
      <c r="J156" s="28">
        <f t="shared" si="69"/>
        <v>0</v>
      </c>
      <c r="K156" s="28">
        <f t="shared" si="69"/>
        <v>2835100</v>
      </c>
      <c r="L156" s="7"/>
    </row>
    <row r="157" spans="1:12" ht="25.5">
      <c r="A157" s="11" t="s">
        <v>179</v>
      </c>
      <c r="B157" s="31" t="s">
        <v>222</v>
      </c>
      <c r="C157" s="34">
        <v>3780200</v>
      </c>
      <c r="D157" s="28">
        <v>0</v>
      </c>
      <c r="E157" s="28">
        <f t="shared" si="64"/>
        <v>3780200</v>
      </c>
      <c r="F157" s="28">
        <v>3780200</v>
      </c>
      <c r="G157" s="28">
        <v>0</v>
      </c>
      <c r="H157" s="28">
        <f>F157+G157</f>
        <v>3780200</v>
      </c>
      <c r="I157" s="28">
        <v>2835100</v>
      </c>
      <c r="J157" s="28">
        <v>0</v>
      </c>
      <c r="K157" s="28">
        <f>I157+J157</f>
        <v>2835100</v>
      </c>
      <c r="L157" s="7"/>
    </row>
    <row r="158" spans="1:12" ht="38.25">
      <c r="A158" s="11" t="s">
        <v>180</v>
      </c>
      <c r="B158" s="8" t="s">
        <v>223</v>
      </c>
      <c r="C158" s="34">
        <f>SUM(C159)</f>
        <v>1890100</v>
      </c>
      <c r="D158" s="28">
        <f aca="true" t="shared" si="70" ref="D158:K158">SUM(D159)</f>
        <v>0</v>
      </c>
      <c r="E158" s="28">
        <f t="shared" si="70"/>
        <v>1890100</v>
      </c>
      <c r="F158" s="28">
        <f t="shared" si="70"/>
        <v>1890000</v>
      </c>
      <c r="G158" s="28">
        <f t="shared" si="70"/>
        <v>0</v>
      </c>
      <c r="H158" s="28">
        <f t="shared" si="70"/>
        <v>1890000</v>
      </c>
      <c r="I158" s="28">
        <f t="shared" si="70"/>
        <v>1890000</v>
      </c>
      <c r="J158" s="28">
        <f t="shared" si="70"/>
        <v>0</v>
      </c>
      <c r="K158" s="28">
        <f t="shared" si="70"/>
        <v>1890000</v>
      </c>
      <c r="L158" s="7"/>
    </row>
    <row r="159" spans="1:12" ht="38.25">
      <c r="A159" s="11" t="s">
        <v>180</v>
      </c>
      <c r="B159" s="8" t="s">
        <v>223</v>
      </c>
      <c r="C159" s="34">
        <v>1890100</v>
      </c>
      <c r="D159" s="28">
        <v>0</v>
      </c>
      <c r="E159" s="28">
        <f t="shared" si="64"/>
        <v>1890100</v>
      </c>
      <c r="F159" s="28">
        <v>1890000</v>
      </c>
      <c r="G159" s="28">
        <v>0</v>
      </c>
      <c r="H159" s="28">
        <f>F159+G159</f>
        <v>1890000</v>
      </c>
      <c r="I159" s="28">
        <v>1890000</v>
      </c>
      <c r="J159" s="28">
        <v>0</v>
      </c>
      <c r="K159" s="28">
        <f>I159+J159</f>
        <v>1890000</v>
      </c>
      <c r="L159" s="7"/>
    </row>
    <row r="160" spans="1:12" ht="12.75">
      <c r="A160" s="11" t="s">
        <v>132</v>
      </c>
      <c r="B160" s="8" t="s">
        <v>224</v>
      </c>
      <c r="C160" s="34">
        <f>C161</f>
        <v>605200</v>
      </c>
      <c r="D160" s="28">
        <f aca="true" t="shared" si="71" ref="D160:K160">D161</f>
        <v>0</v>
      </c>
      <c r="E160" s="28">
        <f t="shared" si="71"/>
        <v>605200</v>
      </c>
      <c r="F160" s="28">
        <f t="shared" si="71"/>
        <v>0</v>
      </c>
      <c r="G160" s="28">
        <f t="shared" si="71"/>
        <v>0</v>
      </c>
      <c r="H160" s="28">
        <f t="shared" si="71"/>
        <v>0</v>
      </c>
      <c r="I160" s="28">
        <f t="shared" si="71"/>
        <v>0</v>
      </c>
      <c r="J160" s="28">
        <f t="shared" si="71"/>
        <v>0</v>
      </c>
      <c r="K160" s="28">
        <f t="shared" si="71"/>
        <v>0</v>
      </c>
      <c r="L160" s="7"/>
    </row>
    <row r="161" spans="1:12" ht="12.75">
      <c r="A161" s="11" t="s">
        <v>132</v>
      </c>
      <c r="B161" s="8" t="s">
        <v>224</v>
      </c>
      <c r="C161" s="34">
        <v>605200</v>
      </c>
      <c r="D161" s="28">
        <v>0</v>
      </c>
      <c r="E161" s="28">
        <f t="shared" si="64"/>
        <v>605200</v>
      </c>
      <c r="F161" s="28">
        <v>0</v>
      </c>
      <c r="G161" s="28">
        <v>0</v>
      </c>
      <c r="H161" s="28">
        <f>F161+G161</f>
        <v>0</v>
      </c>
      <c r="I161" s="28">
        <v>0</v>
      </c>
      <c r="J161" s="28">
        <v>0</v>
      </c>
      <c r="K161" s="28">
        <f>I161+J161</f>
        <v>0</v>
      </c>
      <c r="L161" s="7"/>
    </row>
    <row r="162" spans="1:12" ht="12.75">
      <c r="A162" s="21" t="s">
        <v>142</v>
      </c>
      <c r="B162" s="8" t="s">
        <v>225</v>
      </c>
      <c r="C162" s="34">
        <f>SUM(C163:C164)</f>
        <v>5268300</v>
      </c>
      <c r="D162" s="28">
        <f aca="true" t="shared" si="72" ref="D162:K162">SUM(D163:D164)</f>
        <v>0</v>
      </c>
      <c r="E162" s="28">
        <f t="shared" si="72"/>
        <v>5268300</v>
      </c>
      <c r="F162" s="28">
        <f t="shared" si="72"/>
        <v>5293900</v>
      </c>
      <c r="G162" s="28">
        <f t="shared" si="72"/>
        <v>0</v>
      </c>
      <c r="H162" s="28">
        <f t="shared" si="72"/>
        <v>5293900</v>
      </c>
      <c r="I162" s="28">
        <f t="shared" si="72"/>
        <v>5267100</v>
      </c>
      <c r="J162" s="28">
        <f t="shared" si="72"/>
        <v>0</v>
      </c>
      <c r="K162" s="28">
        <f t="shared" si="72"/>
        <v>5267100</v>
      </c>
      <c r="L162" s="7"/>
    </row>
    <row r="163" spans="1:12" ht="12.75">
      <c r="A163" s="11" t="s">
        <v>142</v>
      </c>
      <c r="B163" s="8" t="s">
        <v>225</v>
      </c>
      <c r="C163" s="34">
        <v>4043300</v>
      </c>
      <c r="D163" s="28">
        <v>0</v>
      </c>
      <c r="E163" s="28">
        <f t="shared" si="64"/>
        <v>4043300</v>
      </c>
      <c r="F163" s="28">
        <v>4083800</v>
      </c>
      <c r="G163" s="28">
        <v>0</v>
      </c>
      <c r="H163" s="28">
        <f>F163+G163</f>
        <v>4083800</v>
      </c>
      <c r="I163" s="28">
        <v>4057000</v>
      </c>
      <c r="J163" s="28">
        <v>0</v>
      </c>
      <c r="K163" s="28">
        <f>I163+J163</f>
        <v>4057000</v>
      </c>
      <c r="L163" s="7"/>
    </row>
    <row r="164" spans="1:12" ht="12.75">
      <c r="A164" s="11" t="s">
        <v>142</v>
      </c>
      <c r="B164" s="8" t="s">
        <v>225</v>
      </c>
      <c r="C164" s="34">
        <v>1225000</v>
      </c>
      <c r="D164" s="28">
        <v>0</v>
      </c>
      <c r="E164" s="28">
        <f t="shared" si="64"/>
        <v>1225000</v>
      </c>
      <c r="F164" s="28">
        <v>1210100</v>
      </c>
      <c r="G164" s="28">
        <v>0</v>
      </c>
      <c r="H164" s="28">
        <f>F164+G164</f>
        <v>1210100</v>
      </c>
      <c r="I164" s="28">
        <v>1210100</v>
      </c>
      <c r="J164" s="28">
        <v>0</v>
      </c>
      <c r="K164" s="28">
        <f>I164+J164</f>
        <v>1210100</v>
      </c>
      <c r="L164" s="7"/>
    </row>
    <row r="165" spans="1:12" ht="12.75">
      <c r="A165" s="22" t="s">
        <v>5</v>
      </c>
      <c r="B165" s="23" t="s">
        <v>226</v>
      </c>
      <c r="C165" s="53">
        <f>C168+C166</f>
        <v>42569128</v>
      </c>
      <c r="D165" s="53">
        <f>D168+D166</f>
        <v>0</v>
      </c>
      <c r="E165" s="26">
        <f aca="true" t="shared" si="73" ref="E165:K165">E168+E166</f>
        <v>42569128</v>
      </c>
      <c r="F165" s="26">
        <f t="shared" si="73"/>
        <v>36712900</v>
      </c>
      <c r="G165" s="26">
        <f t="shared" si="73"/>
        <v>0</v>
      </c>
      <c r="H165" s="26">
        <f t="shared" si="73"/>
        <v>36712900</v>
      </c>
      <c r="I165" s="26">
        <f t="shared" si="73"/>
        <v>36712900</v>
      </c>
      <c r="J165" s="26">
        <f t="shared" si="73"/>
        <v>0</v>
      </c>
      <c r="K165" s="26">
        <f t="shared" si="73"/>
        <v>36712900</v>
      </c>
      <c r="L165" s="7"/>
    </row>
    <row r="166" spans="1:12" s="35" customFormat="1" ht="25.5">
      <c r="A166" s="32" t="s">
        <v>188</v>
      </c>
      <c r="B166" s="33" t="s">
        <v>227</v>
      </c>
      <c r="C166" s="34">
        <f>C167</f>
        <v>35310200</v>
      </c>
      <c r="D166" s="34">
        <f aca="true" t="shared" si="74" ref="D166:K166">D167</f>
        <v>0</v>
      </c>
      <c r="E166" s="34">
        <f t="shared" si="74"/>
        <v>35310200</v>
      </c>
      <c r="F166" s="34">
        <f t="shared" si="74"/>
        <v>35310200</v>
      </c>
      <c r="G166" s="34">
        <f t="shared" si="74"/>
        <v>0</v>
      </c>
      <c r="H166" s="34">
        <f t="shared" si="74"/>
        <v>35310200</v>
      </c>
      <c r="I166" s="34">
        <f t="shared" si="74"/>
        <v>35310200</v>
      </c>
      <c r="J166" s="34">
        <f t="shared" si="74"/>
        <v>0</v>
      </c>
      <c r="K166" s="34">
        <f t="shared" si="74"/>
        <v>35310200</v>
      </c>
      <c r="L166" s="7"/>
    </row>
    <row r="167" spans="1:12" s="35" customFormat="1" ht="38.25">
      <c r="A167" s="32" t="s">
        <v>189</v>
      </c>
      <c r="B167" s="33" t="s">
        <v>228</v>
      </c>
      <c r="C167" s="34">
        <v>35310200</v>
      </c>
      <c r="D167" s="34">
        <v>0</v>
      </c>
      <c r="E167" s="34">
        <f t="shared" si="64"/>
        <v>35310200</v>
      </c>
      <c r="F167" s="34">
        <v>35310200</v>
      </c>
      <c r="G167" s="34">
        <v>0</v>
      </c>
      <c r="H167" s="28">
        <f>F167+G167</f>
        <v>35310200</v>
      </c>
      <c r="I167" s="34">
        <v>35310200</v>
      </c>
      <c r="J167" s="34">
        <v>0</v>
      </c>
      <c r="K167" s="34">
        <f>J167+I167</f>
        <v>35310200</v>
      </c>
      <c r="L167" s="7"/>
    </row>
    <row r="168" spans="1:12" ht="12.75">
      <c r="A168" s="36" t="s">
        <v>116</v>
      </c>
      <c r="B168" s="8" t="s">
        <v>199</v>
      </c>
      <c r="C168" s="34">
        <f>C169</f>
        <v>7258928</v>
      </c>
      <c r="D168" s="28">
        <f>D169</f>
        <v>0</v>
      </c>
      <c r="E168" s="28">
        <f>E169</f>
        <v>7258928</v>
      </c>
      <c r="F168" s="28">
        <v>1402700</v>
      </c>
      <c r="G168" s="28">
        <v>0</v>
      </c>
      <c r="H168" s="28">
        <v>1402700</v>
      </c>
      <c r="I168" s="28">
        <v>1402700</v>
      </c>
      <c r="J168" s="28">
        <v>0</v>
      </c>
      <c r="K168" s="28">
        <v>1402700</v>
      </c>
      <c r="L168" s="7"/>
    </row>
    <row r="169" spans="1:12" ht="12.75">
      <c r="A169" s="11" t="s">
        <v>156</v>
      </c>
      <c r="B169" s="8" t="s">
        <v>229</v>
      </c>
      <c r="C169" s="34">
        <v>7258928</v>
      </c>
      <c r="D169" s="28">
        <v>0</v>
      </c>
      <c r="E169" s="28">
        <f t="shared" si="64"/>
        <v>7258928</v>
      </c>
      <c r="F169" s="28">
        <v>1402700</v>
      </c>
      <c r="G169" s="28">
        <v>0</v>
      </c>
      <c r="H169" s="28">
        <v>1402700</v>
      </c>
      <c r="I169" s="28">
        <v>1402700</v>
      </c>
      <c r="J169" s="28">
        <v>0</v>
      </c>
      <c r="K169" s="28">
        <v>1402700</v>
      </c>
      <c r="L169" s="7"/>
    </row>
    <row r="170" spans="1:12" ht="38.25">
      <c r="A170" s="66" t="s">
        <v>270</v>
      </c>
      <c r="B170" s="62" t="s">
        <v>271</v>
      </c>
      <c r="C170" s="53">
        <f>C171</f>
        <v>443076.25</v>
      </c>
      <c r="D170" s="53">
        <f aca="true" t="shared" si="75" ref="D170:K170">D171</f>
        <v>0</v>
      </c>
      <c r="E170" s="53">
        <f t="shared" si="75"/>
        <v>443076.25</v>
      </c>
      <c r="F170" s="53">
        <f t="shared" si="75"/>
        <v>0</v>
      </c>
      <c r="G170" s="53">
        <f t="shared" si="75"/>
        <v>0</v>
      </c>
      <c r="H170" s="53">
        <f t="shared" si="75"/>
        <v>0</v>
      </c>
      <c r="I170" s="53">
        <f t="shared" si="75"/>
        <v>0</v>
      </c>
      <c r="J170" s="53">
        <f t="shared" si="75"/>
        <v>0</v>
      </c>
      <c r="K170" s="53">
        <f t="shared" si="75"/>
        <v>0</v>
      </c>
      <c r="L170" s="7"/>
    </row>
    <row r="171" spans="1:12" ht="12.75">
      <c r="A171" s="66" t="s">
        <v>272</v>
      </c>
      <c r="B171" s="62" t="s">
        <v>273</v>
      </c>
      <c r="C171" s="53">
        <f>SUM(C172:C174)</f>
        <v>443076.25</v>
      </c>
      <c r="D171" s="53">
        <f aca="true" t="shared" si="76" ref="D171:K171">SUM(D172:D174)</f>
        <v>0</v>
      </c>
      <c r="E171" s="53">
        <f t="shared" si="76"/>
        <v>443076.25</v>
      </c>
      <c r="F171" s="53">
        <f t="shared" si="76"/>
        <v>0</v>
      </c>
      <c r="G171" s="53">
        <f t="shared" si="76"/>
        <v>0</v>
      </c>
      <c r="H171" s="53">
        <f t="shared" si="76"/>
        <v>0</v>
      </c>
      <c r="I171" s="53">
        <f t="shared" si="76"/>
        <v>0</v>
      </c>
      <c r="J171" s="53">
        <f t="shared" si="76"/>
        <v>0</v>
      </c>
      <c r="K171" s="53">
        <f t="shared" si="76"/>
        <v>0</v>
      </c>
      <c r="L171" s="7"/>
    </row>
    <row r="172" spans="1:12" ht="12.75">
      <c r="A172" s="67" t="s">
        <v>274</v>
      </c>
      <c r="B172" s="61" t="s">
        <v>275</v>
      </c>
      <c r="C172" s="34">
        <v>443076.25</v>
      </c>
      <c r="D172" s="28">
        <v>0</v>
      </c>
      <c r="E172" s="28">
        <f>C172+D172</f>
        <v>443076.25</v>
      </c>
      <c r="F172" s="28">
        <v>0</v>
      </c>
      <c r="G172" s="28">
        <v>0</v>
      </c>
      <c r="H172" s="28">
        <f>F172+G172</f>
        <v>0</v>
      </c>
      <c r="I172" s="28">
        <v>0</v>
      </c>
      <c r="J172" s="28">
        <v>0</v>
      </c>
      <c r="K172" s="28">
        <f>I172+J172</f>
        <v>0</v>
      </c>
      <c r="L172" s="7"/>
    </row>
    <row r="173" spans="1:12" ht="12.75">
      <c r="A173" s="67" t="s">
        <v>276</v>
      </c>
      <c r="B173" s="61" t="s">
        <v>277</v>
      </c>
      <c r="C173" s="34">
        <v>0</v>
      </c>
      <c r="D173" s="28">
        <v>0</v>
      </c>
      <c r="E173" s="28">
        <f>C173+D173</f>
        <v>0</v>
      </c>
      <c r="F173" s="28">
        <v>0</v>
      </c>
      <c r="G173" s="28">
        <v>0</v>
      </c>
      <c r="H173" s="28">
        <f>F173+G173</f>
        <v>0</v>
      </c>
      <c r="I173" s="28">
        <v>0</v>
      </c>
      <c r="J173" s="28">
        <v>0</v>
      </c>
      <c r="K173" s="28">
        <f>I173+J173</f>
        <v>0</v>
      </c>
      <c r="L173" s="7"/>
    </row>
    <row r="174" spans="1:12" ht="12.75">
      <c r="A174" s="67" t="s">
        <v>278</v>
      </c>
      <c r="B174" s="61" t="s">
        <v>279</v>
      </c>
      <c r="C174" s="34">
        <v>0</v>
      </c>
      <c r="D174" s="28">
        <v>0</v>
      </c>
      <c r="E174" s="28">
        <f>C174+D174</f>
        <v>0</v>
      </c>
      <c r="F174" s="28">
        <v>0</v>
      </c>
      <c r="G174" s="28">
        <v>0</v>
      </c>
      <c r="H174" s="28">
        <f>F174+G174</f>
        <v>0</v>
      </c>
      <c r="I174" s="28">
        <v>0</v>
      </c>
      <c r="J174" s="28">
        <v>0</v>
      </c>
      <c r="K174" s="28">
        <f>I174+J174</f>
        <v>0</v>
      </c>
      <c r="L174" s="7"/>
    </row>
    <row r="175" spans="1:12" ht="25.5">
      <c r="A175" s="45" t="s">
        <v>110</v>
      </c>
      <c r="B175" s="23" t="s">
        <v>200</v>
      </c>
      <c r="C175" s="53">
        <f>SUM(C176)</f>
        <v>-60193571.73</v>
      </c>
      <c r="D175" s="26">
        <f>SUM(D176)</f>
        <v>0</v>
      </c>
      <c r="E175" s="26">
        <f aca="true" t="shared" si="77" ref="E175:K175">SUM(E176)</f>
        <v>-60193571.73</v>
      </c>
      <c r="F175" s="26">
        <f t="shared" si="77"/>
        <v>0</v>
      </c>
      <c r="G175" s="26">
        <f t="shared" si="77"/>
        <v>0</v>
      </c>
      <c r="H175" s="26">
        <f t="shared" si="77"/>
        <v>0</v>
      </c>
      <c r="I175" s="26">
        <f t="shared" si="77"/>
        <v>0</v>
      </c>
      <c r="J175" s="26">
        <f t="shared" si="77"/>
        <v>0</v>
      </c>
      <c r="K175" s="26">
        <f t="shared" si="77"/>
        <v>0</v>
      </c>
      <c r="L175" s="7"/>
    </row>
    <row r="176" spans="1:12" ht="25.5">
      <c r="A176" s="37" t="s">
        <v>105</v>
      </c>
      <c r="B176" s="8" t="s">
        <v>230</v>
      </c>
      <c r="C176" s="34">
        <v>-60193571.73</v>
      </c>
      <c r="D176" s="28">
        <v>0</v>
      </c>
      <c r="E176" s="28">
        <f t="shared" si="64"/>
        <v>-60193571.73</v>
      </c>
      <c r="F176" s="28">
        <v>0</v>
      </c>
      <c r="G176" s="28">
        <v>0</v>
      </c>
      <c r="H176" s="28">
        <f>F176+G176</f>
        <v>0</v>
      </c>
      <c r="I176" s="28">
        <v>0</v>
      </c>
      <c r="J176" s="28">
        <v>0</v>
      </c>
      <c r="K176" s="28">
        <f>I176+J176</f>
        <v>0</v>
      </c>
      <c r="L176" s="7"/>
    </row>
    <row r="177" spans="1:12" s="25" customFormat="1" ht="12.75">
      <c r="A177" s="22" t="s">
        <v>1</v>
      </c>
      <c r="B177" s="23"/>
      <c r="C177" s="53">
        <f aca="true" t="shared" si="78" ref="C177:K177">SUM(C5)+C89</f>
        <v>4018264833.58</v>
      </c>
      <c r="D177" s="26">
        <f t="shared" si="78"/>
        <v>19646300</v>
      </c>
      <c r="E177" s="26">
        <f t="shared" si="78"/>
        <v>4037911133.58</v>
      </c>
      <c r="F177" s="26">
        <f t="shared" si="78"/>
        <v>3338911340</v>
      </c>
      <c r="G177" s="26">
        <f t="shared" si="78"/>
        <v>0</v>
      </c>
      <c r="H177" s="26">
        <f t="shared" si="78"/>
        <v>3338911340</v>
      </c>
      <c r="I177" s="26">
        <f t="shared" si="78"/>
        <v>3348111900</v>
      </c>
      <c r="J177" s="26">
        <f t="shared" si="78"/>
        <v>0</v>
      </c>
      <c r="K177" s="26">
        <f t="shared" si="78"/>
        <v>3348111900</v>
      </c>
      <c r="L177" s="7"/>
    </row>
    <row r="178" spans="1:11" ht="12.75">
      <c r="A178" s="1"/>
      <c r="B178" s="1"/>
      <c r="C178" s="35"/>
      <c r="D178" s="1"/>
      <c r="E178" s="7"/>
      <c r="F178" s="1"/>
      <c r="G178" s="7"/>
      <c r="H178" s="1"/>
      <c r="I178" s="1"/>
      <c r="J178" s="1"/>
      <c r="K178" s="1"/>
    </row>
    <row r="179" spans="1:11" ht="12.75">
      <c r="A179" s="1"/>
      <c r="B179" s="1"/>
      <c r="C179" s="35"/>
      <c r="D179" s="1"/>
      <c r="E179" s="7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55"/>
      <c r="D180" s="1"/>
      <c r="E180" s="7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35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35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35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35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35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35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35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35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35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35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35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35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35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35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35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35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35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35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35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35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35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35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35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35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35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35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35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35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35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35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35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35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35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35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35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35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35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35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35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35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35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35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35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35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35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35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35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35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35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35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35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35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35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35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35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35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35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35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35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35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35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35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35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35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35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35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35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35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35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35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35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35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35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35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35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35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35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35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35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35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35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35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35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35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35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35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35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35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35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35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35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35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35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35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35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35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35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35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35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35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35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35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35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35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35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35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35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35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35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35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35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35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35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35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35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35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35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35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35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35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35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35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35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35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35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35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35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35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35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35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35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35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35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35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35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35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35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35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35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35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35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35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35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35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35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35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35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35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35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35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35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35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35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35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35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35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35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35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35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35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35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35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35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35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35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35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35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35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35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35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35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35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35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35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35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35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35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35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35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35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35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35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35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35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35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35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35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35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35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35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35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35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35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35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35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35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35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35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35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35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35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35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35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35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35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35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35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35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35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35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35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35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35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35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35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35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35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35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35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35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35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35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35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35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35"/>
      <c r="D405" s="1"/>
      <c r="E405" s="1"/>
      <c r="F405" s="1"/>
      <c r="G405" s="1"/>
      <c r="H405" s="1"/>
      <c r="I405" s="1"/>
      <c r="J405" s="1"/>
      <c r="K405" s="1"/>
    </row>
  </sheetData>
  <sheetProtection/>
  <autoFilter ref="A5:AE5"/>
  <mergeCells count="6">
    <mergeCell ref="A1:K1"/>
    <mergeCell ref="A3:A4"/>
    <mergeCell ref="B3:B4"/>
    <mergeCell ref="C3:E3"/>
    <mergeCell ref="F3:H3"/>
    <mergeCell ref="I3:K3"/>
  </mergeCells>
  <printOptions/>
  <pageMargins left="0.3937007874015748" right="0.3937007874015748" top="0.5905511811023623" bottom="0.3937007874015748" header="0.3937007874015748" footer="0"/>
  <pageSetup firstPageNumber="241" useFirstPageNumber="1" fitToHeight="0" fitToWidth="1" horizontalDpi="600" verticalDpi="600" orientation="landscape" paperSize="9" scale="56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Медведев</cp:lastModifiedBy>
  <cp:lastPrinted>2021-09-16T07:23:32Z</cp:lastPrinted>
  <dcterms:created xsi:type="dcterms:W3CDTF">2007-07-16T05:30:38Z</dcterms:created>
  <dcterms:modified xsi:type="dcterms:W3CDTF">2021-09-16T07:23:56Z</dcterms:modified>
  <cp:category/>
  <cp:version/>
  <cp:contentType/>
  <cp:contentStatus/>
</cp:coreProperties>
</file>