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ue$\Совместные заседания советов (МСП+Инвест или ПК+Антикризис)\2024 год\27.11.2024\приложения к протоколу\"/>
    </mc:Choice>
  </mc:AlternateContent>
  <bookViews>
    <workbookView xWindow="0" yWindow="0" windowWidth="21570" windowHeight="7545" firstSheet="1"/>
  </bookViews>
  <sheets>
    <sheet name="СВОД" sheetId="22" r:id="rId1"/>
    <sheet name="Разв. образ." sheetId="3" r:id="rId2"/>
    <sheet name="Соц. и дем. раз." sheetId="4" r:id="rId3"/>
    <sheet name="Культ. простр." sheetId="13" r:id="rId4"/>
    <sheet name="Разв. физ. кул." sheetId="21" r:id="rId5"/>
    <sheet name="Поддер. занят." sheetId="5" r:id="rId6"/>
    <sheet name="Разв. агропром." sheetId="20" r:id="rId7"/>
    <sheet name="Жилищ. сфер." sheetId="2" r:id="rId8"/>
    <sheet name="Жил.-ком." sheetId="19" r:id="rId9"/>
    <sheet name="Проф. правонар." sheetId="6" r:id="rId10"/>
    <sheet name="Укрепл. межнац." sheetId="7" r:id="rId11"/>
    <sheet name="Безоп. жизн." sheetId="8" r:id="rId12"/>
    <sheet name="Эколог. без." sheetId="15" r:id="rId13"/>
    <sheet name="Разв. эконом." sheetId="14" r:id="rId14"/>
    <sheet name="Цифр. разв." sheetId="9" r:id="rId15"/>
    <sheet name="Совр. трансп." sheetId="16" r:id="rId16"/>
    <sheet name="Управ. мун. фин." sheetId="10" r:id="rId17"/>
    <sheet name="Разв. гражд. общ." sheetId="11" r:id="rId18"/>
    <sheet name="Управ. муниц. имущ." sheetId="17" r:id="rId19"/>
    <sheet name="Муниц. служ." sheetId="1" r:id="rId20"/>
    <sheet name="Содер. гор. тер." sheetId="18" r:id="rId21"/>
    <sheet name="Устойч. разв. КМНС" sheetId="12" r:id="rId22"/>
  </sheets>
  <definedNames>
    <definedName name="_xlnm.Print_Area" localSheetId="1">'Разв. образ.'!$A$1:$H$47</definedName>
  </definedNames>
  <calcPr calcId="152511"/>
</workbook>
</file>

<file path=xl/calcChain.xml><?xml version="1.0" encoding="utf-8"?>
<calcChain xmlns="http://schemas.openxmlformats.org/spreadsheetml/2006/main">
  <c r="E7" i="3" l="1"/>
  <c r="D7" i="3"/>
  <c r="E7" i="13"/>
  <c r="D7" i="13"/>
  <c r="E7" i="21"/>
  <c r="D7" i="21"/>
  <c r="E30" i="17" l="1"/>
  <c r="D30" i="17"/>
  <c r="E37" i="1" l="1"/>
  <c r="E10" i="12" l="1"/>
  <c r="E8" i="11" l="1"/>
  <c r="E9" i="11"/>
  <c r="E10" i="11"/>
  <c r="E11" i="11"/>
  <c r="D9" i="11"/>
  <c r="D10" i="11"/>
  <c r="D11" i="11"/>
  <c r="D8" i="11"/>
  <c r="D20" i="20" l="1"/>
  <c r="E19" i="20"/>
  <c r="E25" i="1" l="1"/>
  <c r="E30" i="12" l="1"/>
  <c r="E17" i="3" l="1"/>
  <c r="E20" i="16" l="1"/>
  <c r="E5" i="16" s="1"/>
  <c r="F35" i="9"/>
  <c r="E17" i="15" l="1"/>
  <c r="D17" i="15"/>
  <c r="E10" i="15"/>
  <c r="E9" i="6" l="1"/>
  <c r="E4" i="6" s="1"/>
  <c r="F27" i="12"/>
  <c r="F15" i="12"/>
  <c r="F17" i="12"/>
  <c r="F20" i="12"/>
  <c r="F22" i="12"/>
  <c r="F25" i="12"/>
  <c r="F30" i="12"/>
  <c r="F35" i="12"/>
  <c r="F40" i="12"/>
  <c r="F45" i="12"/>
  <c r="E3" i="12"/>
  <c r="E4" i="12"/>
  <c r="E6" i="12"/>
  <c r="D4" i="12"/>
  <c r="D5" i="12"/>
  <c r="D6" i="12"/>
  <c r="D3" i="12"/>
  <c r="E38" i="12"/>
  <c r="E42" i="12" s="1"/>
  <c r="F42" i="12" s="1"/>
  <c r="E39" i="12"/>
  <c r="E41" i="12"/>
  <c r="D39" i="12"/>
  <c r="D40" i="12"/>
  <c r="D41" i="12"/>
  <c r="D38" i="12"/>
  <c r="E28" i="12"/>
  <c r="E29" i="12"/>
  <c r="E31" i="12"/>
  <c r="D29" i="12"/>
  <c r="D30" i="12"/>
  <c r="D31" i="12"/>
  <c r="D28" i="12"/>
  <c r="E8" i="12"/>
  <c r="E9" i="12"/>
  <c r="E5" i="12"/>
  <c r="F5" i="12" s="1"/>
  <c r="E11" i="12"/>
  <c r="D9" i="12"/>
  <c r="D10" i="12"/>
  <c r="D11" i="12"/>
  <c r="D8" i="12"/>
  <c r="E47" i="12"/>
  <c r="F47" i="12" s="1"/>
  <c r="D47" i="12"/>
  <c r="E37" i="12"/>
  <c r="F37" i="12" s="1"/>
  <c r="D37" i="12"/>
  <c r="E32" i="12"/>
  <c r="F32" i="12" s="1"/>
  <c r="E27" i="12"/>
  <c r="D27" i="12"/>
  <c r="E22" i="12"/>
  <c r="D22" i="12"/>
  <c r="E17" i="12"/>
  <c r="D17" i="12"/>
  <c r="F10" i="12" l="1"/>
  <c r="E12" i="12"/>
  <c r="F12" i="12" s="1"/>
  <c r="E7" i="12"/>
  <c r="F7" i="12" s="1"/>
  <c r="D7" i="12"/>
  <c r="D42" i="12"/>
  <c r="D32" i="12"/>
  <c r="D12" i="12"/>
  <c r="F15" i="18"/>
  <c r="F20" i="18"/>
  <c r="F25" i="18"/>
  <c r="F30" i="18"/>
  <c r="F35" i="18"/>
  <c r="F45" i="18"/>
  <c r="E3" i="18"/>
  <c r="E4" i="18"/>
  <c r="E6" i="18"/>
  <c r="D4" i="18"/>
  <c r="D6" i="18"/>
  <c r="D3" i="18"/>
  <c r="E38" i="18"/>
  <c r="E39" i="18"/>
  <c r="E40" i="18"/>
  <c r="E41" i="18"/>
  <c r="D39" i="18"/>
  <c r="D40" i="18"/>
  <c r="D41" i="18"/>
  <c r="D38" i="18"/>
  <c r="E8" i="18"/>
  <c r="E9" i="18"/>
  <c r="E10" i="18"/>
  <c r="E11" i="18"/>
  <c r="D9" i="18"/>
  <c r="D10" i="18"/>
  <c r="D11" i="18"/>
  <c r="D8" i="18"/>
  <c r="E5" i="18" l="1"/>
  <c r="F40" i="18"/>
  <c r="D5" i="18"/>
  <c r="F10" i="18"/>
  <c r="E47" i="18"/>
  <c r="D47" i="18"/>
  <c r="E42" i="18"/>
  <c r="D42" i="18"/>
  <c r="E37" i="18"/>
  <c r="D37" i="18"/>
  <c r="E32" i="18"/>
  <c r="D32" i="18"/>
  <c r="E27" i="18"/>
  <c r="D27" i="18"/>
  <c r="E22" i="18"/>
  <c r="D22" i="18"/>
  <c r="E17" i="18"/>
  <c r="D17" i="18"/>
  <c r="E12" i="18"/>
  <c r="D12" i="18"/>
  <c r="D7" i="18"/>
  <c r="F37" i="18" l="1"/>
  <c r="F22" i="18"/>
  <c r="F5" i="18"/>
  <c r="F17" i="18"/>
  <c r="E7" i="18"/>
  <c r="F7" i="18" s="1"/>
  <c r="F47" i="18"/>
  <c r="F42" i="18"/>
  <c r="F32" i="18"/>
  <c r="F27" i="18"/>
  <c r="F12" i="18"/>
  <c r="F15" i="1"/>
  <c r="F20" i="1"/>
  <c r="F29" i="1"/>
  <c r="F30" i="1"/>
  <c r="F33" i="1"/>
  <c r="F34" i="1"/>
  <c r="E6" i="1"/>
  <c r="D6" i="1"/>
  <c r="D3" i="1"/>
  <c r="E23" i="1"/>
  <c r="E3" i="1" s="1"/>
  <c r="E24" i="1"/>
  <c r="E4" i="1" s="1"/>
  <c r="E26" i="1"/>
  <c r="D24" i="1"/>
  <c r="D25" i="1"/>
  <c r="D26" i="1"/>
  <c r="D23" i="1"/>
  <c r="E8" i="1"/>
  <c r="E9" i="1"/>
  <c r="E10" i="1"/>
  <c r="E11" i="1"/>
  <c r="D9" i="1"/>
  <c r="D10" i="1"/>
  <c r="D11" i="1"/>
  <c r="D8" i="1"/>
  <c r="F37" i="1"/>
  <c r="D37" i="1"/>
  <c r="E32" i="1"/>
  <c r="D32" i="1"/>
  <c r="E22" i="1"/>
  <c r="D22" i="1"/>
  <c r="E17" i="1"/>
  <c r="D17" i="1"/>
  <c r="F15" i="17"/>
  <c r="F20" i="17"/>
  <c r="F25" i="17"/>
  <c r="F30" i="17"/>
  <c r="F35" i="17"/>
  <c r="F37" i="17"/>
  <c r="E3" i="17"/>
  <c r="E4" i="17"/>
  <c r="E6" i="17"/>
  <c r="D4" i="17"/>
  <c r="D6" i="17"/>
  <c r="D3" i="17"/>
  <c r="E28" i="17"/>
  <c r="E32" i="17" s="1"/>
  <c r="E29" i="17"/>
  <c r="E31" i="17"/>
  <c r="D29" i="17"/>
  <c r="D32" i="17" s="1"/>
  <c r="D31" i="17"/>
  <c r="D28" i="17"/>
  <c r="E8" i="17"/>
  <c r="E9" i="17"/>
  <c r="E10" i="17"/>
  <c r="E5" i="17" s="1"/>
  <c r="E11" i="17"/>
  <c r="D9" i="17"/>
  <c r="D10" i="17"/>
  <c r="D5" i="17" s="1"/>
  <c r="D11" i="17"/>
  <c r="D8" i="17"/>
  <c r="E37" i="17"/>
  <c r="D37" i="17"/>
  <c r="E27" i="17"/>
  <c r="D27" i="17"/>
  <c r="E22" i="17"/>
  <c r="D22" i="17"/>
  <c r="E17" i="17"/>
  <c r="D17" i="17"/>
  <c r="F15" i="11"/>
  <c r="F20" i="11"/>
  <c r="F30" i="11"/>
  <c r="E3" i="11"/>
  <c r="E23" i="11"/>
  <c r="E24" i="11"/>
  <c r="E25" i="11"/>
  <c r="E26" i="11"/>
  <c r="D24" i="11"/>
  <c r="D25" i="11"/>
  <c r="D26" i="11"/>
  <c r="D23" i="11"/>
  <c r="E4" i="11"/>
  <c r="E5" i="11"/>
  <c r="E6" i="11"/>
  <c r="D4" i="11"/>
  <c r="D6" i="11"/>
  <c r="D3" i="11"/>
  <c r="E32" i="11"/>
  <c r="D32" i="11"/>
  <c r="E22" i="11"/>
  <c r="F22" i="11" s="1"/>
  <c r="D22" i="11"/>
  <c r="E17" i="11"/>
  <c r="F17" i="11" s="1"/>
  <c r="D17" i="11"/>
  <c r="F15" i="10"/>
  <c r="F25" i="10"/>
  <c r="E3" i="10"/>
  <c r="E4" i="10"/>
  <c r="E6" i="10"/>
  <c r="D4" i="10"/>
  <c r="D6" i="10"/>
  <c r="D3" i="10"/>
  <c r="E18" i="10"/>
  <c r="E22" i="10" s="1"/>
  <c r="E19" i="10"/>
  <c r="E20" i="10"/>
  <c r="E21" i="10"/>
  <c r="D19" i="10"/>
  <c r="D20" i="10"/>
  <c r="D21" i="10"/>
  <c r="E8" i="10"/>
  <c r="E9" i="10"/>
  <c r="E10" i="10"/>
  <c r="E12" i="10" s="1"/>
  <c r="E11" i="10"/>
  <c r="D9" i="10"/>
  <c r="D10" i="10"/>
  <c r="D11" i="10"/>
  <c r="D18" i="10"/>
  <c r="D8" i="10"/>
  <c r="E32" i="10"/>
  <c r="D32" i="10"/>
  <c r="F32" i="10" s="1"/>
  <c r="E27" i="10"/>
  <c r="D27" i="10"/>
  <c r="E17" i="10"/>
  <c r="D17" i="10"/>
  <c r="F22" i="17" l="1"/>
  <c r="F24" i="1"/>
  <c r="D4" i="1"/>
  <c r="F4" i="1" s="1"/>
  <c r="F10" i="1"/>
  <c r="F22" i="1"/>
  <c r="E5" i="10"/>
  <c r="F17" i="10"/>
  <c r="D12" i="10"/>
  <c r="F12" i="10"/>
  <c r="D5" i="10"/>
  <c r="F5" i="10" s="1"/>
  <c r="E27" i="11"/>
  <c r="F32" i="17"/>
  <c r="F32" i="11"/>
  <c r="D5" i="11"/>
  <c r="F5" i="11" s="1"/>
  <c r="F25" i="11"/>
  <c r="F27" i="17"/>
  <c r="D12" i="17"/>
  <c r="F17" i="17"/>
  <c r="F25" i="1"/>
  <c r="E12" i="1"/>
  <c r="D5" i="1"/>
  <c r="F32" i="1"/>
  <c r="E5" i="1"/>
  <c r="E27" i="1"/>
  <c r="F3" i="1"/>
  <c r="F23" i="1"/>
  <c r="D27" i="1"/>
  <c r="F10" i="11"/>
  <c r="E7" i="11"/>
  <c r="E12" i="11"/>
  <c r="F20" i="10"/>
  <c r="E7" i="10"/>
  <c r="F10" i="10"/>
  <c r="E7" i="17"/>
  <c r="F5" i="17"/>
  <c r="F10" i="17"/>
  <c r="E12" i="17"/>
  <c r="D12" i="1"/>
  <c r="D7" i="17"/>
  <c r="D27" i="11"/>
  <c r="D12" i="11"/>
  <c r="D7" i="10"/>
  <c r="D22" i="10"/>
  <c r="F22" i="10" s="1"/>
  <c r="F45" i="16"/>
  <c r="F35" i="16"/>
  <c r="F30" i="16"/>
  <c r="F29" i="16"/>
  <c r="F25" i="16"/>
  <c r="F15" i="16"/>
  <c r="E41" i="16"/>
  <c r="E40" i="16"/>
  <c r="E39" i="16"/>
  <c r="E38" i="16"/>
  <c r="D41" i="16"/>
  <c r="D40" i="16"/>
  <c r="D39" i="16"/>
  <c r="D38" i="16"/>
  <c r="E21" i="16"/>
  <c r="E6" i="16"/>
  <c r="E22" i="16"/>
  <c r="E19" i="16"/>
  <c r="E18" i="16"/>
  <c r="D21" i="16"/>
  <c r="D20" i="16"/>
  <c r="D19" i="16"/>
  <c r="D4" i="16" s="1"/>
  <c r="D18" i="16"/>
  <c r="E11" i="16"/>
  <c r="E10" i="16"/>
  <c r="E9" i="16"/>
  <c r="E8" i="16"/>
  <c r="E3" i="16" s="1"/>
  <c r="D11" i="16"/>
  <c r="D6" i="16" s="1"/>
  <c r="D10" i="16"/>
  <c r="D12" i="16" s="1"/>
  <c r="D9" i="16"/>
  <c r="D8" i="16"/>
  <c r="D3" i="16" s="1"/>
  <c r="E47" i="16"/>
  <c r="D47" i="16"/>
  <c r="D42" i="16"/>
  <c r="E37" i="16"/>
  <c r="D37" i="16"/>
  <c r="E32" i="16"/>
  <c r="D32" i="16"/>
  <c r="E27" i="16"/>
  <c r="D27" i="16"/>
  <c r="E17" i="16"/>
  <c r="D17" i="16"/>
  <c r="F25" i="9"/>
  <c r="F20" i="9"/>
  <c r="F15" i="9"/>
  <c r="E31" i="9"/>
  <c r="E30" i="9"/>
  <c r="E29" i="9"/>
  <c r="E28" i="9"/>
  <c r="E32" i="9" s="1"/>
  <c r="D31" i="9"/>
  <c r="D6" i="9" s="1"/>
  <c r="D30" i="9"/>
  <c r="D32" i="9" s="1"/>
  <c r="D29" i="9"/>
  <c r="D28" i="9"/>
  <c r="E11" i="9"/>
  <c r="E6" i="9" s="1"/>
  <c r="E10" i="9"/>
  <c r="E12" i="9" s="1"/>
  <c r="E9" i="9"/>
  <c r="E4" i="9"/>
  <c r="E8" i="9"/>
  <c r="E3" i="9" s="1"/>
  <c r="D11" i="9"/>
  <c r="D10" i="9"/>
  <c r="D5" i="9" s="1"/>
  <c r="D9" i="9"/>
  <c r="D4" i="9"/>
  <c r="D8" i="9"/>
  <c r="D3" i="9" s="1"/>
  <c r="E37" i="9"/>
  <c r="D37" i="9"/>
  <c r="E27" i="9"/>
  <c r="D27" i="9"/>
  <c r="E22" i="9"/>
  <c r="F22" i="9" s="1"/>
  <c r="D22" i="9"/>
  <c r="E17" i="9"/>
  <c r="F17" i="9" s="1"/>
  <c r="D17" i="9"/>
  <c r="F40" i="14"/>
  <c r="F30" i="14"/>
  <c r="F25" i="14"/>
  <c r="F22" i="14"/>
  <c r="F20" i="14"/>
  <c r="F19" i="14"/>
  <c r="F15" i="14"/>
  <c r="F14" i="14"/>
  <c r="F9" i="14"/>
  <c r="E36" i="14"/>
  <c r="E37" i="14" s="1"/>
  <c r="E35" i="14"/>
  <c r="E34" i="14"/>
  <c r="E33" i="14"/>
  <c r="E3" i="14"/>
  <c r="D36" i="14"/>
  <c r="D6" i="14" s="1"/>
  <c r="D35" i="14"/>
  <c r="D34" i="14"/>
  <c r="D33" i="14"/>
  <c r="E11" i="14"/>
  <c r="E6" i="14" s="1"/>
  <c r="E10" i="14"/>
  <c r="E5" i="14" s="1"/>
  <c r="E9" i="14"/>
  <c r="E4" i="14" s="1"/>
  <c r="E8" i="14"/>
  <c r="D11" i="14"/>
  <c r="D10" i="14"/>
  <c r="D5" i="14" s="1"/>
  <c r="D9" i="14"/>
  <c r="D4" i="14" s="1"/>
  <c r="D8" i="14"/>
  <c r="D3" i="14" s="1"/>
  <c r="E42" i="14"/>
  <c r="F42" i="14" s="1"/>
  <c r="D42" i="14"/>
  <c r="E32" i="14"/>
  <c r="F32" i="14" s="1"/>
  <c r="D32" i="14"/>
  <c r="E27" i="14"/>
  <c r="F27" i="14" s="1"/>
  <c r="D27" i="14"/>
  <c r="E22" i="14"/>
  <c r="D22" i="14"/>
  <c r="E17" i="14"/>
  <c r="F17" i="14" s="1"/>
  <c r="D17" i="14"/>
  <c r="F49" i="15"/>
  <c r="F40" i="15"/>
  <c r="F35" i="15"/>
  <c r="F29" i="15"/>
  <c r="F22" i="15"/>
  <c r="F20" i="15"/>
  <c r="E46" i="15"/>
  <c r="E45" i="15"/>
  <c r="E44" i="15"/>
  <c r="F44" i="15" s="1"/>
  <c r="E43" i="15"/>
  <c r="D46" i="15"/>
  <c r="D47" i="15" s="1"/>
  <c r="D45" i="15"/>
  <c r="D44" i="15"/>
  <c r="D43" i="15"/>
  <c r="E26" i="15"/>
  <c r="E25" i="15"/>
  <c r="E24" i="15"/>
  <c r="F24" i="15" s="1"/>
  <c r="E23" i="15"/>
  <c r="D26" i="15"/>
  <c r="D25" i="15"/>
  <c r="D24" i="15"/>
  <c r="D23" i="15"/>
  <c r="E11" i="15"/>
  <c r="E6" i="15" s="1"/>
  <c r="E9" i="15"/>
  <c r="E8" i="15"/>
  <c r="E3" i="15" s="1"/>
  <c r="D11" i="15"/>
  <c r="D6" i="15" s="1"/>
  <c r="D10" i="15"/>
  <c r="D9" i="15"/>
  <c r="D8" i="15"/>
  <c r="D3" i="15" s="1"/>
  <c r="E52" i="15"/>
  <c r="F52" i="15" s="1"/>
  <c r="D52" i="15"/>
  <c r="E42" i="15"/>
  <c r="F42" i="15" s="1"/>
  <c r="D42" i="15"/>
  <c r="E37" i="15"/>
  <c r="D37" i="15"/>
  <c r="E32" i="15"/>
  <c r="F32" i="15" s="1"/>
  <c r="D32" i="15"/>
  <c r="E22" i="15"/>
  <c r="D22" i="15"/>
  <c r="F50" i="8"/>
  <c r="F40" i="8"/>
  <c r="F30" i="8"/>
  <c r="F25" i="8"/>
  <c r="F20" i="8"/>
  <c r="F15" i="8"/>
  <c r="E46" i="8"/>
  <c r="E45" i="8"/>
  <c r="E44" i="8"/>
  <c r="E43" i="8"/>
  <c r="D46" i="8"/>
  <c r="D45" i="8"/>
  <c r="D44" i="8"/>
  <c r="D43" i="8"/>
  <c r="E36" i="8"/>
  <c r="E35" i="8"/>
  <c r="E34" i="8"/>
  <c r="E33" i="8"/>
  <c r="D36" i="8"/>
  <c r="D35" i="8"/>
  <c r="D34" i="8"/>
  <c r="D33" i="8"/>
  <c r="E11" i="8"/>
  <c r="E6" i="8" s="1"/>
  <c r="E10" i="8"/>
  <c r="E9" i="8"/>
  <c r="E4" i="8" s="1"/>
  <c r="E8" i="8"/>
  <c r="E3" i="8"/>
  <c r="D11" i="8"/>
  <c r="D6" i="8" s="1"/>
  <c r="D10" i="8"/>
  <c r="D9" i="8"/>
  <c r="D4" i="8" s="1"/>
  <c r="D8" i="8"/>
  <c r="D3" i="8"/>
  <c r="E17" i="8"/>
  <c r="F17" i="8" s="1"/>
  <c r="D17" i="8"/>
  <c r="C52" i="8"/>
  <c r="C51" i="8"/>
  <c r="C50" i="8"/>
  <c r="C49" i="8"/>
  <c r="C48" i="8"/>
  <c r="C27" i="8"/>
  <c r="C26" i="8"/>
  <c r="C25" i="8"/>
  <c r="C24" i="8"/>
  <c r="C23" i="8"/>
  <c r="E52" i="8"/>
  <c r="D52" i="8"/>
  <c r="E42" i="8"/>
  <c r="D42" i="8"/>
  <c r="F42" i="8" s="1"/>
  <c r="D37" i="8"/>
  <c r="E32" i="8"/>
  <c r="D32" i="8"/>
  <c r="E27" i="8"/>
  <c r="F27" i="8" s="1"/>
  <c r="D27" i="8"/>
  <c r="E22" i="8"/>
  <c r="D22" i="8"/>
  <c r="F45" i="7"/>
  <c r="F40" i="7"/>
  <c r="F39" i="7"/>
  <c r="F30" i="7"/>
  <c r="F29" i="7"/>
  <c r="F25" i="7"/>
  <c r="F20" i="7"/>
  <c r="F19" i="7"/>
  <c r="F15" i="7"/>
  <c r="E36" i="7"/>
  <c r="E35" i="7"/>
  <c r="E34" i="7"/>
  <c r="E33" i="7"/>
  <c r="D36" i="7"/>
  <c r="D35" i="7"/>
  <c r="D34" i="7"/>
  <c r="D33" i="7"/>
  <c r="D37" i="7" s="1"/>
  <c r="E11" i="7"/>
  <c r="E6" i="7" s="1"/>
  <c r="E10" i="7"/>
  <c r="E12" i="7" s="1"/>
  <c r="E9" i="7"/>
  <c r="E8" i="7"/>
  <c r="E3" i="7"/>
  <c r="D11" i="7"/>
  <c r="D6" i="7"/>
  <c r="D10" i="7"/>
  <c r="D5" i="7" s="1"/>
  <c r="D9" i="7"/>
  <c r="D4" i="7"/>
  <c r="D8" i="7"/>
  <c r="E47" i="7"/>
  <c r="D47" i="7"/>
  <c r="E42" i="7"/>
  <c r="F42" i="7" s="1"/>
  <c r="D42" i="7"/>
  <c r="E32" i="7"/>
  <c r="F32" i="7" s="1"/>
  <c r="D32" i="7"/>
  <c r="E27" i="7"/>
  <c r="F27" i="7" s="1"/>
  <c r="D27" i="7"/>
  <c r="E22" i="7"/>
  <c r="D22" i="7"/>
  <c r="E17" i="7"/>
  <c r="F17" i="7" s="1"/>
  <c r="D17" i="7"/>
  <c r="F45" i="6"/>
  <c r="F35" i="6"/>
  <c r="F32" i="6"/>
  <c r="F28" i="6"/>
  <c r="F24" i="6"/>
  <c r="F20" i="6"/>
  <c r="F19" i="6"/>
  <c r="F15" i="6"/>
  <c r="E11" i="6"/>
  <c r="E6" i="6" s="1"/>
  <c r="E10" i="6"/>
  <c r="E8" i="6"/>
  <c r="D11" i="6"/>
  <c r="D6" i="6" s="1"/>
  <c r="D10" i="6"/>
  <c r="D12" i="6" s="1"/>
  <c r="D9" i="6"/>
  <c r="D8" i="6"/>
  <c r="D3" i="6" s="1"/>
  <c r="E41" i="6"/>
  <c r="E40" i="6"/>
  <c r="F40" i="6" s="1"/>
  <c r="E39" i="6"/>
  <c r="E38" i="6"/>
  <c r="D41" i="6"/>
  <c r="D40" i="6"/>
  <c r="D39" i="6"/>
  <c r="D4" i="6" s="1"/>
  <c r="D38" i="6"/>
  <c r="E47" i="6"/>
  <c r="F47" i="6" s="1"/>
  <c r="D47" i="6"/>
  <c r="D42" i="6"/>
  <c r="E37" i="6"/>
  <c r="F37" i="6" s="1"/>
  <c r="D37" i="6"/>
  <c r="E32" i="6"/>
  <c r="D32" i="6"/>
  <c r="E27" i="6"/>
  <c r="D27" i="6"/>
  <c r="E22" i="6"/>
  <c r="F22" i="6" s="1"/>
  <c r="D22" i="6"/>
  <c r="E17" i="6"/>
  <c r="D17" i="6"/>
  <c r="F35" i="19"/>
  <c r="F34" i="19"/>
  <c r="F33" i="19"/>
  <c r="F25" i="19"/>
  <c r="F20" i="19"/>
  <c r="F19" i="19"/>
  <c r="F15" i="19"/>
  <c r="F14" i="19"/>
  <c r="E31" i="19"/>
  <c r="E30" i="19"/>
  <c r="E29" i="19"/>
  <c r="E28" i="19"/>
  <c r="D31" i="19"/>
  <c r="D30" i="19"/>
  <c r="D29" i="19"/>
  <c r="D28" i="19"/>
  <c r="E11" i="19"/>
  <c r="E6" i="19"/>
  <c r="E10" i="19"/>
  <c r="E9" i="19"/>
  <c r="E8" i="19"/>
  <c r="E3" i="19" s="1"/>
  <c r="D11" i="19"/>
  <c r="D6" i="19" s="1"/>
  <c r="D10" i="19"/>
  <c r="D9" i="19"/>
  <c r="D4" i="19" s="1"/>
  <c r="D8" i="19"/>
  <c r="D3" i="19" s="1"/>
  <c r="E37" i="19"/>
  <c r="F37" i="19" s="1"/>
  <c r="D37" i="19"/>
  <c r="E27" i="19"/>
  <c r="D27" i="19"/>
  <c r="E22" i="19"/>
  <c r="D22" i="19"/>
  <c r="E17" i="19"/>
  <c r="D17" i="19"/>
  <c r="D32" i="19"/>
  <c r="F40" i="2"/>
  <c r="F30" i="2"/>
  <c r="F29" i="2"/>
  <c r="F28" i="2"/>
  <c r="F20" i="2"/>
  <c r="F19" i="2"/>
  <c r="F15" i="2"/>
  <c r="F14" i="2"/>
  <c r="E36" i="2"/>
  <c r="E35" i="2"/>
  <c r="F35" i="2" s="1"/>
  <c r="E34" i="2"/>
  <c r="E33" i="2"/>
  <c r="D36" i="2"/>
  <c r="D35" i="2"/>
  <c r="D34" i="2"/>
  <c r="D33" i="2"/>
  <c r="E26" i="2"/>
  <c r="E25" i="2"/>
  <c r="F25" i="2" s="1"/>
  <c r="E24" i="2"/>
  <c r="F24" i="2" s="1"/>
  <c r="E23" i="2"/>
  <c r="F23" i="2" s="1"/>
  <c r="D26" i="2"/>
  <c r="D25" i="2"/>
  <c r="D24" i="2"/>
  <c r="D23" i="2"/>
  <c r="E11" i="2"/>
  <c r="E6" i="2" s="1"/>
  <c r="E10" i="2"/>
  <c r="E9" i="2"/>
  <c r="E12" i="2" s="1"/>
  <c r="E8" i="2"/>
  <c r="D11" i="2"/>
  <c r="D6" i="2" s="1"/>
  <c r="D10" i="2"/>
  <c r="D5" i="2" s="1"/>
  <c r="D9" i="2"/>
  <c r="D8" i="2"/>
  <c r="D3" i="2"/>
  <c r="E42" i="2"/>
  <c r="D42" i="2"/>
  <c r="E32" i="2"/>
  <c r="D32" i="2"/>
  <c r="E22" i="2"/>
  <c r="D22" i="2"/>
  <c r="E17" i="2"/>
  <c r="D17" i="2"/>
  <c r="F35" i="20"/>
  <c r="F25" i="20"/>
  <c r="F24" i="20"/>
  <c r="F14" i="20"/>
  <c r="E31" i="20"/>
  <c r="E30" i="20"/>
  <c r="E29" i="20"/>
  <c r="E28" i="20"/>
  <c r="E32" i="20" s="1"/>
  <c r="D31" i="20"/>
  <c r="D30" i="20"/>
  <c r="D32" i="20" s="1"/>
  <c r="D29" i="20"/>
  <c r="D28" i="20"/>
  <c r="E21" i="20"/>
  <c r="E20" i="20"/>
  <c r="E5" i="20" s="1"/>
  <c r="E18" i="20"/>
  <c r="E3" i="20" s="1"/>
  <c r="D21" i="20"/>
  <c r="D19" i="20"/>
  <c r="D18" i="20"/>
  <c r="E11" i="20"/>
  <c r="E6" i="20" s="1"/>
  <c r="E10" i="20"/>
  <c r="E9" i="20"/>
  <c r="E8" i="20"/>
  <c r="D11" i="20"/>
  <c r="D6" i="20" s="1"/>
  <c r="D10" i="20"/>
  <c r="D9" i="20"/>
  <c r="D4" i="20" s="1"/>
  <c r="D8" i="20"/>
  <c r="D3" i="20" s="1"/>
  <c r="E27" i="20"/>
  <c r="D27" i="20"/>
  <c r="E37" i="20"/>
  <c r="D37" i="20"/>
  <c r="E17" i="20"/>
  <c r="D17" i="20"/>
  <c r="F35" i="5"/>
  <c r="F34" i="5"/>
  <c r="F25" i="5"/>
  <c r="F14" i="5"/>
  <c r="E31" i="5"/>
  <c r="E6" i="5" s="1"/>
  <c r="E30" i="5"/>
  <c r="E29" i="5"/>
  <c r="F29" i="5" s="1"/>
  <c r="E28" i="5"/>
  <c r="D31" i="5"/>
  <c r="D30" i="5"/>
  <c r="D29" i="5"/>
  <c r="D28" i="5"/>
  <c r="E21" i="5"/>
  <c r="E20" i="5"/>
  <c r="F20" i="5" s="1"/>
  <c r="E19" i="5"/>
  <c r="E18" i="5"/>
  <c r="D21" i="5"/>
  <c r="D20" i="5"/>
  <c r="D19" i="5"/>
  <c r="D22" i="5" s="1"/>
  <c r="D18" i="5"/>
  <c r="E11" i="5"/>
  <c r="E10" i="5"/>
  <c r="E5" i="5" s="1"/>
  <c r="E9" i="5"/>
  <c r="E8" i="5"/>
  <c r="E3" i="5"/>
  <c r="D11" i="5"/>
  <c r="D6" i="5"/>
  <c r="D10" i="5"/>
  <c r="D9" i="5"/>
  <c r="D4" i="5" s="1"/>
  <c r="D8" i="5"/>
  <c r="D3" i="5"/>
  <c r="E37" i="5"/>
  <c r="D37" i="5"/>
  <c r="E27" i="5"/>
  <c r="F27" i="5" s="1"/>
  <c r="D27" i="5"/>
  <c r="E17" i="5"/>
  <c r="D17" i="5"/>
  <c r="F70" i="21"/>
  <c r="F65" i="21"/>
  <c r="F64" i="21"/>
  <c r="F60" i="21"/>
  <c r="F56" i="21"/>
  <c r="F55" i="21"/>
  <c r="F50" i="21"/>
  <c r="F45" i="21"/>
  <c r="F44" i="21"/>
  <c r="F43" i="21"/>
  <c r="F35" i="21"/>
  <c r="F34" i="21"/>
  <c r="F30" i="21"/>
  <c r="F25" i="21"/>
  <c r="F20" i="21"/>
  <c r="F15" i="21"/>
  <c r="E41" i="21"/>
  <c r="E40" i="21"/>
  <c r="E39" i="21"/>
  <c r="E38" i="21"/>
  <c r="E3" i="21" s="1"/>
  <c r="D41" i="21"/>
  <c r="D40" i="21"/>
  <c r="D39" i="21"/>
  <c r="D38" i="21"/>
  <c r="D3" i="21" s="1"/>
  <c r="E11" i="21"/>
  <c r="E10" i="21"/>
  <c r="E9" i="21"/>
  <c r="F9" i="21" s="1"/>
  <c r="E8" i="21"/>
  <c r="D11" i="21"/>
  <c r="D6" i="21" s="1"/>
  <c r="D10" i="21"/>
  <c r="D9" i="21"/>
  <c r="D4" i="21" s="1"/>
  <c r="D8" i="21"/>
  <c r="E72" i="21"/>
  <c r="D72" i="21"/>
  <c r="E67" i="21"/>
  <c r="D67" i="21"/>
  <c r="E62" i="21"/>
  <c r="D62" i="21"/>
  <c r="E57" i="21"/>
  <c r="D57" i="21"/>
  <c r="E52" i="21"/>
  <c r="F52" i="21" s="1"/>
  <c r="D52" i="21"/>
  <c r="E47" i="21"/>
  <c r="F47" i="21" s="1"/>
  <c r="D47" i="21"/>
  <c r="E37" i="21"/>
  <c r="D37" i="21"/>
  <c r="E32" i="21"/>
  <c r="D32" i="21"/>
  <c r="E27" i="21"/>
  <c r="D27" i="21"/>
  <c r="E22" i="21"/>
  <c r="F22" i="21" s="1"/>
  <c r="D22" i="21"/>
  <c r="E17" i="21"/>
  <c r="F17" i="21" s="1"/>
  <c r="D17" i="21"/>
  <c r="F44" i="13"/>
  <c r="F36" i="13"/>
  <c r="F35" i="13"/>
  <c r="F25" i="13"/>
  <c r="F21" i="13"/>
  <c r="F20" i="13"/>
  <c r="F15" i="13"/>
  <c r="F14" i="13"/>
  <c r="F13" i="13"/>
  <c r="E41" i="13"/>
  <c r="E42" i="13" s="1"/>
  <c r="F42" i="13" s="1"/>
  <c r="E40" i="13"/>
  <c r="E39" i="13"/>
  <c r="F39" i="13" s="1"/>
  <c r="E38" i="13"/>
  <c r="D41" i="13"/>
  <c r="D40" i="13"/>
  <c r="D39" i="13"/>
  <c r="D38" i="13"/>
  <c r="D42" i="13" s="1"/>
  <c r="D47" i="13"/>
  <c r="E31" i="13"/>
  <c r="F31" i="13" s="1"/>
  <c r="E30" i="13"/>
  <c r="E32" i="13" s="1"/>
  <c r="E29" i="13"/>
  <c r="E28" i="13"/>
  <c r="D31" i="13"/>
  <c r="D30" i="13"/>
  <c r="D29" i="13"/>
  <c r="D28" i="13"/>
  <c r="E11" i="13"/>
  <c r="F11" i="13" s="1"/>
  <c r="D11" i="13"/>
  <c r="D6" i="13" s="1"/>
  <c r="E10" i="13"/>
  <c r="D10" i="13"/>
  <c r="E9" i="13"/>
  <c r="F9" i="13" s="1"/>
  <c r="D9" i="13"/>
  <c r="D4" i="13" s="1"/>
  <c r="E8" i="13"/>
  <c r="F8" i="13" s="1"/>
  <c r="D8" i="13"/>
  <c r="D3" i="13"/>
  <c r="E47" i="13"/>
  <c r="F47" i="13" s="1"/>
  <c r="E37" i="13"/>
  <c r="D37" i="13"/>
  <c r="E27" i="13"/>
  <c r="D27" i="13"/>
  <c r="E22" i="13"/>
  <c r="D22" i="13"/>
  <c r="E17" i="13"/>
  <c r="F17" i="13" s="1"/>
  <c r="D17" i="13"/>
  <c r="E26" i="4"/>
  <c r="E25" i="4"/>
  <c r="E24" i="4"/>
  <c r="E23" i="4"/>
  <c r="D26" i="4"/>
  <c r="D25" i="4"/>
  <c r="D24" i="4"/>
  <c r="D27" i="4" s="1"/>
  <c r="D23" i="4"/>
  <c r="E11" i="4"/>
  <c r="E6" i="4"/>
  <c r="E10" i="4"/>
  <c r="E5" i="4" s="1"/>
  <c r="E9" i="4"/>
  <c r="F9" i="4" s="1"/>
  <c r="E4" i="4"/>
  <c r="F4" i="4" s="1"/>
  <c r="E8" i="4"/>
  <c r="E3" i="4" s="1"/>
  <c r="D11" i="4"/>
  <c r="D6" i="4"/>
  <c r="D10" i="4"/>
  <c r="D5" i="4" s="1"/>
  <c r="D9" i="4"/>
  <c r="D4" i="4"/>
  <c r="D8" i="4"/>
  <c r="D3" i="4" s="1"/>
  <c r="F30" i="4"/>
  <c r="F20" i="4"/>
  <c r="F14" i="4"/>
  <c r="E32" i="4"/>
  <c r="D32" i="4"/>
  <c r="E27" i="4"/>
  <c r="E22" i="4"/>
  <c r="D22" i="4"/>
  <c r="E17" i="4"/>
  <c r="D17" i="4"/>
  <c r="E41" i="3"/>
  <c r="E40" i="3"/>
  <c r="E39" i="3"/>
  <c r="E38" i="3"/>
  <c r="D41" i="3"/>
  <c r="D42" i="3" s="1"/>
  <c r="D40" i="3"/>
  <c r="D39" i="3"/>
  <c r="D38" i="3"/>
  <c r="E47" i="3"/>
  <c r="D47" i="3"/>
  <c r="E21" i="3"/>
  <c r="E20" i="3"/>
  <c r="E19" i="3"/>
  <c r="F19" i="3" s="1"/>
  <c r="E18" i="3"/>
  <c r="D21" i="3"/>
  <c r="D20" i="3"/>
  <c r="D19" i="3"/>
  <c r="D18" i="3"/>
  <c r="E37" i="3"/>
  <c r="D37" i="3"/>
  <c r="E32" i="3"/>
  <c r="D32" i="3"/>
  <c r="F45" i="3"/>
  <c r="F44" i="3"/>
  <c r="F36" i="3"/>
  <c r="F35" i="3"/>
  <c r="F34" i="3"/>
  <c r="F30" i="3"/>
  <c r="F29" i="3"/>
  <c r="F28" i="3"/>
  <c r="F25" i="3"/>
  <c r="F16" i="3"/>
  <c r="F15" i="3"/>
  <c r="F14" i="3"/>
  <c r="F13" i="3"/>
  <c r="E27" i="3"/>
  <c r="D27" i="3"/>
  <c r="E11" i="3"/>
  <c r="E10" i="3"/>
  <c r="E9" i="3"/>
  <c r="E8" i="3"/>
  <c r="D11" i="3"/>
  <c r="D10" i="3"/>
  <c r="D9" i="3"/>
  <c r="D8" i="3"/>
  <c r="D17" i="3"/>
  <c r="C37" i="16"/>
  <c r="C42" i="16" s="1"/>
  <c r="C36" i="16"/>
  <c r="C41" i="16" s="1"/>
  <c r="C35" i="16"/>
  <c r="C34" i="16"/>
  <c r="C39" i="16"/>
  <c r="C33" i="16"/>
  <c r="C38" i="16"/>
  <c r="C32" i="16"/>
  <c r="C31" i="16"/>
  <c r="C30" i="16"/>
  <c r="C29" i="16"/>
  <c r="C28" i="16"/>
  <c r="C40" i="16"/>
  <c r="E42" i="16" l="1"/>
  <c r="F42" i="16"/>
  <c r="F47" i="16"/>
  <c r="F40" i="16"/>
  <c r="D5" i="16"/>
  <c r="D7" i="16" s="1"/>
  <c r="F17" i="16"/>
  <c r="F10" i="16"/>
  <c r="F5" i="1"/>
  <c r="D7" i="1"/>
  <c r="F12" i="1"/>
  <c r="F72" i="21"/>
  <c r="F37" i="21"/>
  <c r="D5" i="21"/>
  <c r="D5" i="13"/>
  <c r="F30" i="13"/>
  <c r="D32" i="13"/>
  <c r="F22" i="13"/>
  <c r="E12" i="13"/>
  <c r="D12" i="5"/>
  <c r="F40" i="3"/>
  <c r="D6" i="3"/>
  <c r="F6" i="3" s="1"/>
  <c r="E6" i="3"/>
  <c r="D7" i="11"/>
  <c r="F7" i="11" s="1"/>
  <c r="F12" i="11"/>
  <c r="F27" i="11"/>
  <c r="F22" i="7"/>
  <c r="E12" i="19"/>
  <c r="D5" i="20"/>
  <c r="F32" i="20"/>
  <c r="F37" i="20"/>
  <c r="F30" i="20"/>
  <c r="D12" i="20"/>
  <c r="F32" i="9"/>
  <c r="F37" i="9"/>
  <c r="F30" i="9"/>
  <c r="D12" i="9"/>
  <c r="E5" i="8"/>
  <c r="E7" i="8" s="1"/>
  <c r="F10" i="8"/>
  <c r="F45" i="8"/>
  <c r="D47" i="8"/>
  <c r="F52" i="8"/>
  <c r="E7" i="1"/>
  <c r="F7" i="1" s="1"/>
  <c r="E42" i="6"/>
  <c r="F42" i="6" s="1"/>
  <c r="F67" i="21"/>
  <c r="F7" i="17"/>
  <c r="F12" i="17"/>
  <c r="F27" i="1"/>
  <c r="F27" i="6"/>
  <c r="D5" i="6"/>
  <c r="E37" i="7"/>
  <c r="F62" i="21"/>
  <c r="D42" i="21"/>
  <c r="F57" i="21"/>
  <c r="E42" i="21"/>
  <c r="F32" i="21"/>
  <c r="F11" i="21"/>
  <c r="F27" i="21"/>
  <c r="F10" i="21"/>
  <c r="E37" i="2"/>
  <c r="F37" i="2" s="1"/>
  <c r="D37" i="2"/>
  <c r="F42" i="2"/>
  <c r="E27" i="2"/>
  <c r="E3" i="2"/>
  <c r="D27" i="2"/>
  <c r="F32" i="2"/>
  <c r="E32" i="19"/>
  <c r="F32" i="19" s="1"/>
  <c r="D5" i="19"/>
  <c r="F17" i="19"/>
  <c r="F25" i="4"/>
  <c r="D12" i="4"/>
  <c r="F10" i="4"/>
  <c r="F17" i="4"/>
  <c r="F39" i="3"/>
  <c r="E42" i="3"/>
  <c r="F42" i="3" s="1"/>
  <c r="F21" i="3"/>
  <c r="F37" i="3"/>
  <c r="F18" i="3"/>
  <c r="F20" i="3"/>
  <c r="E12" i="3"/>
  <c r="E3" i="3"/>
  <c r="F3" i="3" s="1"/>
  <c r="F27" i="20"/>
  <c r="D22" i="20"/>
  <c r="E12" i="20"/>
  <c r="F37" i="13"/>
  <c r="F27" i="13"/>
  <c r="F10" i="13"/>
  <c r="D12" i="13"/>
  <c r="F37" i="5"/>
  <c r="F30" i="5"/>
  <c r="D5" i="5"/>
  <c r="D32" i="5"/>
  <c r="E22" i="5"/>
  <c r="F22" i="5" s="1"/>
  <c r="E12" i="5"/>
  <c r="F7" i="10"/>
  <c r="F37" i="16"/>
  <c r="F27" i="16"/>
  <c r="F27" i="9"/>
  <c r="F12" i="9"/>
  <c r="D4" i="15"/>
  <c r="D12" i="15"/>
  <c r="D5" i="15"/>
  <c r="D7" i="15" s="1"/>
  <c r="F10" i="15"/>
  <c r="E47" i="15"/>
  <c r="F47" i="15" s="1"/>
  <c r="F37" i="15"/>
  <c r="F25" i="15"/>
  <c r="E47" i="8"/>
  <c r="F47" i="8" s="1"/>
  <c r="E37" i="8"/>
  <c r="F32" i="13"/>
  <c r="D12" i="8"/>
  <c r="D12" i="14"/>
  <c r="F10" i="14"/>
  <c r="D3" i="3"/>
  <c r="D12" i="21"/>
  <c r="D12" i="2"/>
  <c r="F12" i="2" s="1"/>
  <c r="D4" i="2"/>
  <c r="D7" i="2" s="1"/>
  <c r="D3" i="7"/>
  <c r="D7" i="7" s="1"/>
  <c r="E12" i="14"/>
  <c r="F12" i="14" s="1"/>
  <c r="E32" i="5"/>
  <c r="F32" i="5" s="1"/>
  <c r="E12" i="15"/>
  <c r="F12" i="15" s="1"/>
  <c r="D37" i="14"/>
  <c r="F37" i="14" s="1"/>
  <c r="E12" i="21"/>
  <c r="E22" i="20"/>
  <c r="E12" i="6"/>
  <c r="F12" i="6" s="1"/>
  <c r="E12" i="16"/>
  <c r="F12" i="16" s="1"/>
  <c r="D22" i="16"/>
  <c r="F22" i="16" s="1"/>
  <c r="E12" i="4"/>
  <c r="E27" i="15"/>
  <c r="D12" i="3"/>
  <c r="D12" i="19"/>
  <c r="F12" i="19" s="1"/>
  <c r="D12" i="7"/>
  <c r="E12" i="8"/>
  <c r="D27" i="15"/>
  <c r="F32" i="16"/>
  <c r="F19" i="16"/>
  <c r="F20" i="16"/>
  <c r="F5" i="16"/>
  <c r="E4" i="16"/>
  <c r="F4" i="16"/>
  <c r="F10" i="9"/>
  <c r="D7" i="9"/>
  <c r="E5" i="9"/>
  <c r="F5" i="9" s="1"/>
  <c r="F4" i="14"/>
  <c r="F5" i="14"/>
  <c r="D7" i="14"/>
  <c r="E7" i="14"/>
  <c r="F35" i="14"/>
  <c r="E5" i="15"/>
  <c r="F5" i="15" s="1"/>
  <c r="E4" i="15"/>
  <c r="F4" i="15" s="1"/>
  <c r="F32" i="8"/>
  <c r="F35" i="8"/>
  <c r="F37" i="8"/>
  <c r="F22" i="8"/>
  <c r="D5" i="8"/>
  <c r="F47" i="7"/>
  <c r="F37" i="7"/>
  <c r="F34" i="7"/>
  <c r="F35" i="7"/>
  <c r="F9" i="7"/>
  <c r="F10" i="7"/>
  <c r="F12" i="7"/>
  <c r="E4" i="7"/>
  <c r="F4" i="7" s="1"/>
  <c r="E5" i="7"/>
  <c r="F5" i="7" s="1"/>
  <c r="F17" i="6"/>
  <c r="F9" i="6"/>
  <c r="F8" i="6"/>
  <c r="F10" i="6"/>
  <c r="D7" i="6"/>
  <c r="E3" i="6"/>
  <c r="F3" i="6"/>
  <c r="F4" i="6"/>
  <c r="E5" i="6"/>
  <c r="F28" i="19"/>
  <c r="F29" i="19"/>
  <c r="F30" i="19"/>
  <c r="F27" i="19"/>
  <c r="F22" i="19"/>
  <c r="F9" i="19"/>
  <c r="F10" i="19"/>
  <c r="F3" i="19"/>
  <c r="D7" i="19"/>
  <c r="E4" i="19"/>
  <c r="F4" i="19" s="1"/>
  <c r="E5" i="19"/>
  <c r="F22" i="2"/>
  <c r="F17" i="2"/>
  <c r="F10" i="2"/>
  <c r="F9" i="2"/>
  <c r="E4" i="2"/>
  <c r="E5" i="2"/>
  <c r="F5" i="2" s="1"/>
  <c r="F19" i="20"/>
  <c r="F20" i="20"/>
  <c r="F12" i="20"/>
  <c r="F17" i="20"/>
  <c r="F9" i="20"/>
  <c r="F5" i="20"/>
  <c r="D7" i="20"/>
  <c r="E4" i="20"/>
  <c r="F17" i="5"/>
  <c r="F9" i="5"/>
  <c r="F5" i="5"/>
  <c r="D7" i="5"/>
  <c r="E4" i="5"/>
  <c r="F4" i="5" s="1"/>
  <c r="F38" i="21"/>
  <c r="F39" i="21"/>
  <c r="F40" i="21"/>
  <c r="F41" i="21"/>
  <c r="F3" i="21"/>
  <c r="E5" i="21"/>
  <c r="E6" i="21"/>
  <c r="F6" i="21" s="1"/>
  <c r="E4" i="21"/>
  <c r="F4" i="21"/>
  <c r="E3" i="13"/>
  <c r="F3" i="13" s="1"/>
  <c r="E4" i="13"/>
  <c r="F4" i="13" s="1"/>
  <c r="E5" i="13"/>
  <c r="F5" i="13" s="1"/>
  <c r="E6" i="13"/>
  <c r="F6" i="13" s="1"/>
  <c r="F22" i="4"/>
  <c r="F5" i="4"/>
  <c r="E7" i="4"/>
  <c r="D7" i="4"/>
  <c r="F27" i="4"/>
  <c r="F32" i="4"/>
  <c r="E22" i="3"/>
  <c r="D22" i="3"/>
  <c r="F27" i="3"/>
  <c r="F17" i="3"/>
  <c r="F10" i="3"/>
  <c r="F8" i="3"/>
  <c r="F9" i="3"/>
  <c r="F11" i="3"/>
  <c r="D4" i="3"/>
  <c r="D5" i="3"/>
  <c r="E4" i="3"/>
  <c r="E5" i="3"/>
  <c r="F47" i="3"/>
  <c r="F32" i="3"/>
  <c r="C22" i="8"/>
  <c r="C21" i="8"/>
  <c r="C20" i="8"/>
  <c r="C19" i="8"/>
  <c r="C18" i="8"/>
  <c r="F5" i="21" l="1"/>
  <c r="F12" i="13"/>
  <c r="F12" i="5"/>
  <c r="F5" i="19"/>
  <c r="F3" i="2"/>
  <c r="F22" i="20"/>
  <c r="F4" i="20"/>
  <c r="E5" i="22"/>
  <c r="F5" i="8"/>
  <c r="F12" i="8"/>
  <c r="F5" i="6"/>
  <c r="F42" i="21"/>
  <c r="F4" i="2"/>
  <c r="F12" i="21"/>
  <c r="F27" i="2"/>
  <c r="F12" i="4"/>
  <c r="F12" i="3"/>
  <c r="F27" i="15"/>
  <c r="E7" i="16"/>
  <c r="F7" i="16" s="1"/>
  <c r="E7" i="9"/>
  <c r="F7" i="9" s="1"/>
  <c r="F7" i="14"/>
  <c r="E7" i="15"/>
  <c r="F7" i="15" s="1"/>
  <c r="D7" i="8"/>
  <c r="F7" i="8" s="1"/>
  <c r="E7" i="7"/>
  <c r="F7" i="7" s="1"/>
  <c r="E7" i="6"/>
  <c r="F7" i="6" s="1"/>
  <c r="E7" i="19"/>
  <c r="F7" i="19" s="1"/>
  <c r="E7" i="2"/>
  <c r="F7" i="2" s="1"/>
  <c r="E7" i="20"/>
  <c r="F7" i="20" s="1"/>
  <c r="E7" i="5"/>
  <c r="F7" i="5" s="1"/>
  <c r="F7" i="21"/>
  <c r="F7" i="13"/>
  <c r="F7" i="4"/>
  <c r="F22" i="3"/>
  <c r="F5" i="3"/>
  <c r="F4" i="3"/>
  <c r="C30" i="8"/>
  <c r="C31" i="8"/>
  <c r="C28" i="8"/>
  <c r="C32" i="8"/>
  <c r="C29" i="8"/>
  <c r="F7" i="3" l="1"/>
  <c r="E8" i="22"/>
  <c r="D5" i="22"/>
  <c r="D7" i="22"/>
  <c r="D4" i="22"/>
  <c r="E7" i="22"/>
  <c r="F7" i="22" l="1"/>
  <c r="F5" i="22"/>
  <c r="F4" i="22"/>
  <c r="F6" i="22" l="1"/>
  <c r="D8" i="22"/>
  <c r="F8" i="22" s="1"/>
</calcChain>
</file>

<file path=xl/sharedStrings.xml><?xml version="1.0" encoding="utf-8"?>
<sst xmlns="http://schemas.openxmlformats.org/spreadsheetml/2006/main" count="1520" uniqueCount="385">
  <si>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</si>
  <si>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</si>
  <si>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</si>
  <si>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Достижение основных целевых показателей план/факт</t>
  </si>
  <si>
    <t>Кассовое исполнение</t>
  </si>
  <si>
    <t>Процент исполнения</t>
  </si>
  <si>
    <t>Всего по муниципальным программам: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</si>
  <si>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</si>
  <si>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</si>
  <si>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</si>
  <si>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</si>
  <si>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</si>
  <si>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</si>
  <si>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</si>
  <si>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Развитие образования в городе Пыть-Яхе</t>
  </si>
  <si>
    <t xml:space="preserve">Направление (подпрограмма) "Общее образование" </t>
  </si>
  <si>
    <t>1.4.</t>
  </si>
  <si>
    <t>Комплекс процессных мероприятий "Содействие развитию дошкольного и общего образования"</t>
  </si>
  <si>
    <t>2.</t>
  </si>
  <si>
    <t>Направление (подпрограмма) "Организация дополнительного образования, воспитания, отдыха и оздоровления детей"</t>
  </si>
  <si>
    <t>2.1.</t>
  </si>
  <si>
    <t>Региональный проект "Успех каждого ребенка"</t>
  </si>
  <si>
    <t>2.2.</t>
  </si>
  <si>
    <t>Региональный проект "Патриотическое воспитание граждан Российской Федерации"</t>
  </si>
  <si>
    <t>2.3.</t>
  </si>
  <si>
    <t>Комплекс процессных мероприятий "Содействие развитию летнего отдыха и оздоровления"</t>
  </si>
  <si>
    <t>3.</t>
  </si>
  <si>
    <t>Структурные элементы, не входящие в направления (подпрограммы)</t>
  </si>
  <si>
    <t>3.1.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</si>
  <si>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</si>
  <si>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Достижение основных целевых показателей
план/факт</t>
  </si>
  <si>
    <t>Социальное и демографическое развитие города Пыть-Яха</t>
  </si>
  <si>
    <t>Направление (подпрограмма) "Реализация адресной социальной поддержки граждан"</t>
  </si>
  <si>
    <t>1.1.</t>
  </si>
  <si>
    <t>Комплекс процессных мероприятий "Поддержка, семьи, материнства и детства"</t>
  </si>
  <si>
    <t>1.2.</t>
  </si>
  <si>
    <t>Комплекс процессных мероприятий "Развитие мер социальной поддержки отдельных категорий граждан"</t>
  </si>
  <si>
    <t>Направление (подпрограмма) "Укрепление общественного здоровья населения города Пыть-Яха"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</si>
  <si>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</si>
  <si>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Культурное пространство города Пыть-Яха</t>
  </si>
  <si>
    <t>Направления (подпрограммы) "Модернизация и развитие учреждений и организаций культуры"</t>
  </si>
  <si>
    <t>1.3.</t>
  </si>
  <si>
    <t>Комплекс процессных мероприятий "Сохранение культурного и исторического наследия"</t>
  </si>
  <si>
    <t>Произведены расходы на модернизацию и пополнение книжных фондов библиотек, оформление периодической подписки, подключение к сети интернет (ежемесячная оплата), обновление электронных баз данных, за отчетный период приобретено 329 экземпляров литературы универсального содержания.</t>
  </si>
  <si>
    <t>Комплекс процессных мероприятий "Обеспечение деятельности подведомственных учреждений в сфере культуры"</t>
  </si>
  <si>
    <t>Мероприятие направлено на содержание объектов МАУК «МКЦ «Феникс», МАУК «КДЦ», обеспечение комплексной безопасности объектов, выплата заработной платы сотрудникам.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</si>
  <si>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года)._x000D_
_x000D_
Уровень удовлетворенности жителей качеством услуг, предоставляемых муниципальными учреждениями культуры - 100% или 105% к плану (план 95).</t>
  </si>
  <si>
    <t>1.5.</t>
  </si>
  <si>
    <t>Комплекс процессных мероприятий "Укрепление материально-технической базы учреждений культуры"</t>
  </si>
  <si>
    <t>Направления (подпрограммы) "Поддержка творческих инициатив, способствующих самореализации населения"</t>
  </si>
  <si>
    <t>Комплекс процессных мероприятий "Поддержка одаренных детей и молодежи, развитие художественного образования"</t>
  </si>
  <si>
    <t>Произведены расходы на содержание МБОУ ДО «ДШИ», обеспечение комплексной безопасности объекта, выплата заработной платы сотрудникам и проведение мероприятий.</t>
  </si>
  <si>
    <t>Направления (подпрограммы) "Организационные, экономические механизмы развития культуры, архивного дела и историко-культурного наследия"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</si>
  <si>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</si>
  <si>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Уровень удовлетворенности граждан качеством услуг, представляемых муниципальным архивом - 0%._x000D_
Показатель рассчитывается 1 раз в год на основании анкетирования населения.</t>
  </si>
  <si>
    <t>4.</t>
  </si>
  <si>
    <t>Развитие физической культуры и спорта в городе Пыть-Яхе</t>
  </si>
  <si>
    <t>Направление (подпрограмма) "Развитие физической культуры и массового спорта"</t>
  </si>
  <si>
    <t>Региональный проект "Спорт - норма жизни"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</si>
  <si>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</si>
  <si>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</si>
  <si>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 xml:space="preserve">Комплекс процессных мероприятий "Обеспечение комплексной безопасности, в том числе антитеррористической безопасности муниципальных объектов спорта"  </t>
  </si>
  <si>
    <t>1.5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</si>
  <si>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</si>
  <si>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Направление (подпрограмма) "Развитие спорта высших достижений, системы подготовки спортивного резерва и детско-юношеского спорта"</t>
  </si>
  <si>
    <t>2.1</t>
  </si>
  <si>
    <t>Региональный проект "Спорт-норма жизни"</t>
  </si>
  <si>
    <t>Комплекс процессных мероприятий "Организация, проведение и обеспечение участия в официальных спортивных мероприятиях"</t>
  </si>
  <si>
    <t>2.4.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</si>
  <si>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</si>
  <si>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В МАУ ДО СШ «Олимп», МБУ ДО СШОР и МБУ ДО СШ заключены договоры на обеспечение комплексной безопасности объектов.</t>
  </si>
  <si>
    <t>2.5.</t>
  </si>
  <si>
    <t>Комплекс процессных мероприятий "Обеспечение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</t>
  </si>
  <si>
    <t>2.6.</t>
  </si>
  <si>
    <t>Комплекс процессных мероприятий "Укрепление материально-технической базы учреждений спорта"</t>
  </si>
  <si>
    <t>5.</t>
  </si>
  <si>
    <t>Поддержка занятости населения в городе Пыть - Яхе</t>
  </si>
  <si>
    <t>Направление (подпрограмма) "Содействие трудоустройству граждан и социальная поддержка безработных граждан"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</si>
  <si>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</si>
  <si>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Направление (подпрограмма) "Улучшение условий и охраны труда в городе Пыть-Яхе"</t>
  </si>
  <si>
    <t>Комплекс процессных мероприятий "Безопасный труд"</t>
  </si>
  <si>
    <t>Комплекс процессных мероприятий "Обеспечение деятельности органов местного самоуправления"</t>
  </si>
  <si>
    <t>Расходы на содержание работников отдела по труду и социальным вопросам (заработная плата, начисления на выплаты по оплате труда, оплата льготного проезда, услуги связи, командировочные расходы, приобретены наглядные учебные пособия).</t>
  </si>
  <si>
    <t>6.</t>
  </si>
  <si>
    <t>Развитие агропромышленного комплекса в городе Пыть-Яхе</t>
  </si>
  <si>
    <t>Направление (подпрограмма) "Развитие отрасли животноводства"</t>
  </si>
  <si>
    <t>Комплекс процессных мероприятий "Поддержка животноводства, производства и реализации продукции животноводства"</t>
  </si>
  <si>
    <t>Направление (подпрограмма)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</si>
  <si>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</si>
  <si>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Направление (подпрограмма) "Общепрограммные мероприятия"</t>
  </si>
  <si>
    <t>Комплекс процессных мероприятий "Создание общих условий функционирования и развития сельского хозяйства"</t>
  </si>
  <si>
    <t>Количество выставочно-ярмарочных мероприятий - 0% к плану (план 1 ед.)</t>
  </si>
  <si>
    <t>7.</t>
  </si>
  <si>
    <t>Развитие жилищной сферы в городе Пыть-Яхе</t>
  </si>
  <si>
    <t>Направление (подпрограмма) "Комплексное развитие территорий"</t>
  </si>
  <si>
    <t>Комплекс процессных мероприятий "Реализация мероприятий по градостроительной деятельности"</t>
  </si>
  <si>
    <t>Комплекс процессных мероприятий "Реализация полномочий в области строительства и жилищных отношений"</t>
  </si>
  <si>
    <t>Направление (подпрограмма) "Обеспечение мерами государственной поддержки по улучшению жилищных условий отдельных категорий граждан"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</si>
  <si>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</si>
  <si>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Структурные элементы, не входящие в направления (подпрограммы) муниципальной программы</t>
  </si>
  <si>
    <t>Комплекс процессных мероприятий "Обеспечение деятельности МКУ "Управление капитального строительства города Пыть-Яха"</t>
  </si>
  <si>
    <t>8.</t>
  </si>
  <si>
    <t>Жилищно-коммунальный комплекс и городская среда города Пыть-Яха</t>
  </si>
  <si>
    <t>Направление (подпрограмма) "Поддержка частных инвестиций в коммунальный комплекс, создание условий для обеспечения качественными коммунальными услугами"</t>
  </si>
  <si>
    <t>Комплекс процессных мероприятий "Обеспечение надежности и качества предоставления коммунальных услуг"</t>
  </si>
  <si>
    <t>Доля населения муниципального образования городской округ Пыть-Ях Ханты-Мансийского автономного округа - Югры, обеспеченного качественной питьевой водой из систем централизованного водоснабжения - 100% к плану (план 100)</t>
  </si>
  <si>
    <t>Комплекс процессных мероприятий "Реализация региональной программы модернизации систем коммунальной инфраструктуры"</t>
  </si>
  <si>
    <t>Комплекс процессных мероприятий "Реконструкция, расширение, модернизация, строительство коммунальных объектов"</t>
  </si>
  <si>
    <t>Направление (подпрограмма) "Формирование современной комфортной городской среды"</t>
  </si>
  <si>
    <t xml:space="preserve">Региональный проект "Формирование комфортной городской среды" </t>
  </si>
  <si>
    <t>Качество городской среды - 55,3% или 110% к плану (план 50)</t>
  </si>
  <si>
    <t>9.</t>
  </si>
  <si>
    <t>Профилактика правонарушений в городе Пыть-Яхе</t>
  </si>
  <si>
    <t>Направление (подпрограмма) "Профилактика правонарушений в городе Пыть-Яхе"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</si>
  <si>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</si>
  <si>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Заключен муниципальный контракт на обслуживание городской системы видеонаблюдения с ООО «Техносервисгруп» для обеспечения функционирования и развития систем видеонаблюдения в наиболее криминогенных общественных местах и на улицах города Пыть-Яха, произведен ремонт оптоволоконного кабеля.</t>
  </si>
  <si>
    <t>Комплекс процессных мероприятий "Создание условий для деятельности народных дружинников"</t>
  </si>
  <si>
    <t>Заключено соглашение о предоставлении субсидии на создание условий для деятельности народных дружин, (перечисление денежных средств членам народной дружины).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</si>
  <si>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</si>
  <si>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Произведены расходы на услуги связи, заработная плата и начисления на заработную плату.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</si>
  <si>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</si>
  <si>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1.6.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</si>
  <si>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</si>
  <si>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Направление (подпрограмма) "Профилактика незаконного оборота наркотических средств и психотропных веществ"</t>
  </si>
  <si>
    <t>Комплекс процессных мероприятий "Проведение информационной антинаркотической политики"</t>
  </si>
  <si>
    <t>Заключены муниципальные контракты на изготовление баннера, брошюр и листовок в целях информационной антинаркотической политики, на размещение рекламной продукции в лифтах многоквартирных домов.</t>
  </si>
  <si>
    <t>10.</t>
  </si>
  <si>
    <t>Укрепление межнационального и межконфессионального согласия, профилактика экстремизма в городе Пыть-Яхе</t>
  </si>
  <si>
    <t>Направление (подпрограмма)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</si>
  <si>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Комплекс процессных мероприятий "Содействие религиозным организациям в культурно-просветительской и социально значимой
деятельности, направленной на развитие межнационального и межконфессионального диалога, возрождению семейных ценностей,
противодействию экстремизму, национальной и религиозной нетерпимости" 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</si>
  <si>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</si>
  <si>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1.8.</t>
  </si>
  <si>
    <t xml:space="preserve"> 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 </t>
  </si>
  <si>
    <t>1.12.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</si>
  <si>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</si>
  <si>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Направление (подпрограмма)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</si>
  <si>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</si>
  <si>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</si>
  <si>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 xml:space="preserve">Изготовлены памятки «Ответственность за участие в экстремистской деятельности, разжигание межнациональной и межконфессиональной розни» в количестве - 5000 шт. </t>
  </si>
  <si>
    <t>11.</t>
  </si>
  <si>
    <t>Безопасность жизнедеятельности в городе Пыть-Яхе</t>
  </si>
  <si>
    <t>Направление (подпрограмма) "Организация и обеспечение мероприятий в сфере гражданской обороны, защиты населения и территории города Пыть-Яха"</t>
  </si>
  <si>
    <t>Комплекс процессных мероприятий "Переподготовка и повышение квалификации работников"</t>
  </si>
  <si>
    <t>Количество обученных специалистов, уполномоченных решать задачи в сфере ГО, ЧС и ТО - 0% к плану (план 3 чел.).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</si>
  <si>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</si>
  <si>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Количество изготовленных, приобретенных и распространенных памяток, брошюр, плакатов - 3500 шт. или 100% к плану._x000D_
_x000D_
Количество размещенной в средствах массовой информации аудио, видео и печатной информации по обучению населения и территорий от угроз природного и техногенного характера - 2 шт. или 100% к плану.</t>
  </si>
  <si>
    <t>Комплекс процессных мероприятий "Изготовление и установка информационных знаков по безопасности и на водных объектах"</t>
  </si>
  <si>
    <t>В рамках мероприятия изготовлены и установлены информационные знаки по безопасности на водных объектах в количестве 5 штук.</t>
  </si>
  <si>
    <t>Изготовление и установка информационных знаков по безопасности на водных объектах - 5 шт. или 100% к плану.</t>
  </si>
  <si>
    <t>Комплекс процессных мероприятий "Повышение защиты населения и территории от угроз природного и техногенного характера"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</si>
  <si>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 - 100% к плану.</t>
  </si>
  <si>
    <t>Направление (подпрограмма) "Укрепление пожарной безопасности в городе Пыть-Ях"</t>
  </si>
  <si>
    <t>Комплекс процессных мероприятий "Обеспечение пожарной безопасности территорий"</t>
  </si>
  <si>
    <t>Комплекс процессных мероприятий "Обеспечение деятельности МКУ "ЕДДС города Пыть-Яха"</t>
  </si>
  <si>
    <t>Материально-техническое и финансовое обеспечение деятельности МКУ "ЕДДС города Пыть-Яха"</t>
  </si>
  <si>
    <t>12.</t>
  </si>
  <si>
    <t>Экологическая безопасность города Пыть-Яха</t>
  </si>
  <si>
    <t>Направление (подпрограмма) "Регулирование качества окружающей среды в муниципальном образовании городской округ Пыть-Ях"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</si>
  <si>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</si>
  <si>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 xml:space="preserve">Для реализации мероприятия заключены муниципальные контракты на освещение проводимых мероприятий в СМИ, вывоз мусора и приобретение хозинвентаря. </t>
  </si>
  <si>
    <t>Направление (подпрограмма) "Развитие системы обращения с отходами производства и потребления в муниципальном образовании городской округ Пыть-Ях"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</si>
  <si>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</si>
  <si>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Комплекс процессных мероприятий "Разработка и реализация мероприятий по ликвидации несанкционированных свалок"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</si>
  <si>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</si>
  <si>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Количество контейнерных площадок, находящихся в муниципальной собственности (бесхозные) - 48 шт. или 100% к плану.</t>
  </si>
  <si>
    <t>Направление (подпрограмма) "Организация противоэпидемиологических мероприятий"</t>
  </si>
  <si>
    <t>Комплекс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</t>
  </si>
  <si>
    <t xml:space="preserve">Обработка территорий, наиболее посещаемых населением, специальными средствами от клещей, грызунов и насекомых, 2 132,4 га или 100% к плану (план 2132,4). </t>
  </si>
  <si>
    <t>13.</t>
  </si>
  <si>
    <t>Развитие экономического потенциала города Пыть-Яха</t>
  </si>
  <si>
    <t>Направление (подпрограмма) "Развитие малого и среднего предпринимательства"</t>
  </si>
  <si>
    <t xml:space="preserve">Региональный проект "Акселерация субъектов малого и среднего предпринимательства", в том числе финансовая поддержка социального предпринимательства
</t>
  </si>
  <si>
    <t>Численность занятых в сфере малого и среднего предпринимательства, включая индивидуальных предпринимателей и самозанятых - 6,9 тыс.чел. или 121 % к плану (план 5,7).</t>
  </si>
  <si>
    <t>Региональный проект "Создание условий для легкого старта и комфортного ведения бизнеса", в том числе финансовая поддержка социального предпринимательства</t>
  </si>
  <si>
    <t>Комплекс процессных мероприятий "Пропаганда и популяризация предпринимательской деятельности"</t>
  </si>
  <si>
    <t>Комплекс процессных мероприятий "Предоставление грантовой поддержки социальному и креативному предпринимательству"</t>
  </si>
  <si>
    <t>Во втором полугодии 2024 года планируется реализация основного мероприятия  с целью реализации социально-значимых проектов.</t>
  </si>
  <si>
    <t>Направление (подпрограмма) "Обеспечение защиты прав потребителей"</t>
  </si>
  <si>
    <t>4.1.</t>
  </si>
  <si>
    <t>Комплекс процессных мероприятий "Правовое просвещение и информирование в сфере защиты прав потребителей"</t>
  </si>
  <si>
    <t>14.</t>
  </si>
  <si>
    <t>Цифровое развитие города Пыть-Яха</t>
  </si>
  <si>
    <t>Направление (подпрограмма) "Цифровой город"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</si>
  <si>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</si>
  <si>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 xml:space="preserve">Заключены договоры с ООО «Софт-Мажор» на техническую поддержку, редизайн и модернизацию официальных сайтов Администрации г. Пыть-Яха и Думы г. Пыть-Яха, Инвестиционного портала г. Пыть-Яха, Счетно-контрольной палаты г. Пыть-Яха. (поквартальная оплата).        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</si>
  <si>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 - 4 ед. или 100% к плану.</t>
  </si>
  <si>
    <t xml:space="preserve">Комплекс процессных мероприятий "Развитие и сопровождение информационных систем в деятельности органов местного самоуправления" </t>
  </si>
  <si>
    <t xml:space="preserve">Заключены муниципальные контракты на модернизацию, техническую поддержку и приобретение программного обеспечения информационных систем. </t>
  </si>
  <si>
    <t>Приобретение и (или) сопровождение программного обеспечения в соответствующем году - 10 ед. или 100% к плану._x000D_
_x000D_
Доля расходов на закупки и/или аренду отечественного программного обеспечения от общих расходов на закупку или аренду программного обеспечения - 80% или 100% к плану.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</si>
  <si>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</si>
  <si>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Доля модернизации и обеспечения оборудованием - 38% или 100% к плану.</t>
  </si>
  <si>
    <t>Направление (подпрограмма) "Создание устойчивой информационно-телекоммуникационной инфраструктуры"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</si>
  <si>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</si>
  <si>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15.</t>
  </si>
  <si>
    <t>Современная транспортная система города Пыть-Яха</t>
  </si>
  <si>
    <t>Направление (подпрограмма) "Автомобильный транспорт"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</si>
  <si>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</si>
  <si>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Направление (подпрограмма) "Дорожное хозяйство"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</si>
  <si>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</si>
  <si>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 xml:space="preserve">Заключены муниципальные контракты на выполнение работ: по содержанию улично-дорожной сети (проведение ямочного ремонта, ремонт и покраска остановок, сбор мусора, покос травы) и светофорных объектов (17 светофорных объектов и 9 светофоров Т7), на предоставление и техническое сопровождения ПО «Умный транспорт. Модуль контроля спецтехники» (размещается информация на сайте по работе специализированной техники) и муниципальный контракт энергоснабжения для государственных/муниципальных нужд (поставка электрической энергии для светофорных объектов). </t>
  </si>
  <si>
    <t>Комплекс процессных мероприятий "Капитальный ремонт и ремонт автомобильных дорог общего пользования местного значения"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</si>
  <si>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</si>
  <si>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Направление (подпрограмма) "Безопасность дорожного движения"</t>
  </si>
  <si>
    <t>Комплекс процессных мероприятий "Общесистемные меры развития дорожного хозяйства"</t>
  </si>
  <si>
    <t>Заключен муниципальный контракт на оказание услуг по обеспечению работоспособности системы видеофиксации нарушений правил дорожного движения.</t>
  </si>
  <si>
    <t>Количество погибших в дорожно-транспортных происшествиях на 100 тыс. чел населения - 0 или 100% к плану.</t>
  </si>
  <si>
    <t>16.</t>
  </si>
  <si>
    <t>Управление муниципальными финансами в городе Пыть-Яхе</t>
  </si>
  <si>
    <t>Направление (подпрограмма) "Управление муниципальными финансами"</t>
  </si>
  <si>
    <t>Комплекс процессных мероприятий "Управление муниципальным долгом"</t>
  </si>
  <si>
    <t>Направление (подпрограмма) "Формирование резервных средств в бюджете города"</t>
  </si>
  <si>
    <t>Комплекс процессных мероприятий "Формирование в бюджете города резервного фонда"</t>
  </si>
  <si>
    <t xml:space="preserve">Соблюдение ограничений по предельному размеру резервного фонда Администрации города (да). Ограничения в части формирования и использования средств резервного фонда Администрации города 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</si>
  <si>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</si>
  <si>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17.</t>
  </si>
  <si>
    <t>Развитие гражданского общества в городе Пыть-Яхе</t>
  </si>
  <si>
    <t>Направление (подпрограмма)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</si>
  <si>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</si>
  <si>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Направление (подпрограмма) "Обеспечение равного доступа граждан к социально значимой информации"</t>
  </si>
  <si>
    <t>Комплекс процессных мероприятий "Обеспечение открытости органов местного самоуправления"</t>
  </si>
  <si>
    <t>18.</t>
  </si>
  <si>
    <t>Управление
муниципальным имуществом города       Пыть-Яха</t>
  </si>
  <si>
    <t>Направление (подпрограмма) "Повышение эффективности системы управления муниципальным имуществом"</t>
  </si>
  <si>
    <t>Комплекс процессных мероприятий "Управление и распоряжение муниципальным имуществом"</t>
  </si>
  <si>
    <t>Комплекс процессных мероприятий "Обеспечение надлежащего уровня эксплуатации муниципального имущества"</t>
  </si>
  <si>
    <t>Комплекс процессных мероприятий "Проведение мероприятий по землеустройству и землепользованию"</t>
  </si>
  <si>
    <t>Направление (подпрограмма) "Ресурсное обеспечение органов местного самоуправления"</t>
  </si>
  <si>
    <t>19.</t>
  </si>
  <si>
    <t>Развитие муниципальной службы в городе Пыть-Яхе</t>
  </si>
  <si>
    <t>Направление (подпрограмма) "Повышение эффективности муниципального управления"</t>
  </si>
  <si>
    <t>Комплекс процессных мероприятий "Развитие кадровых, антикоррупционных технологий и кадрового состава"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</si>
  <si>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</si>
  <si>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Направление (подпрограмма) "Создание условий для развития муниципальной службы в муниципальном образовании город Пыть-Ях"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</si>
  <si>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</si>
  <si>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</si>
  <si>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20.</t>
  </si>
  <si>
    <t>Содержание городских 
территорий, озеленение и благоустройство
в городе Пыть-Яхе</t>
  </si>
  <si>
    <t>Направление (подпрограмма) "Поддержание и улучшение санитарного и эстетического состояния территорий города"</t>
  </si>
  <si>
    <t>Комплекс процессных мероприятий "Организация освещения улиц, микрорайонов города"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</si>
  <si>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</si>
  <si>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Комплекс процессных мероприятий "Содержание мест захоронения"</t>
  </si>
  <si>
    <t>Комплекс процессных мероприятий "Зимнее и летнее содержание городских территорий"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</si>
  <si>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</si>
  <si>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Направление (подпрограмма) "Повышение привлекательности городских территорий, общественных пространств"</t>
  </si>
  <si>
    <t>Комплекс процессных мероприятий "Праздничное оформление городских территорий"</t>
  </si>
  <si>
    <t>21.</t>
  </si>
  <si>
    <t>Устойчивое развитие коренных малочисленных народов Севера в городе Пыть-Яхе</t>
  </si>
  <si>
    <t>Направление (подпрограмма) "Содействие развитию самобытной культуры, традиционного образа жизни, родного языка и национальных видов спорта коренных малочисленных народов Севера"</t>
  </si>
  <si>
    <t>Комплекс процессных мероприятий "Сохранение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проектов"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</si>
  <si>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</si>
  <si>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</si>
  <si>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Направление (подпрограмма) "Развитие туризма"</t>
  </si>
  <si>
    <t>Комплекс процессных мероприятий "Поддержка развития внутреннего и въездного туризма"</t>
  </si>
  <si>
    <t>Направление (подпрограмма) "Поддержка социально ориентированных некоммерческих организаций"</t>
  </si>
  <si>
    <t>Комплекс процессных мероприятий "Субсидия социально ориентированным некоммерческим организациям"</t>
  </si>
  <si>
    <t xml:space="preserve">Средства зарезервированы с целью последующего перераспределения при наступлении определенных условий. 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</si>
  <si>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 (да).</t>
  </si>
  <si>
    <t>Региональный проект "Социальная активность"</t>
  </si>
  <si>
    <t>По итогам проведения конкурса проектов социально ориентированных некоммерческих организаций заключены соглашения на предоставление субсидии с АНО «Центр боевых искусств «РЕКОРД», с Пыть-Яхской городской общественной организацией ветеранов (пенсионеров) войны, труда, Вооруженных сил и правоохранительных органов, с Пыть-Яхской городской организацией общероссийская общественная организация «Всероссийское общество инвалидов», с местной общественной организацией ветеранов локальных конфликтов и вооруженных сил города Пыть-Яха  «Побратимы».</t>
  </si>
  <si>
    <t>Заключен муниципальный контракт на оказание информационных услуг с МАУ «ТРК Пыть-Яхинформ» на оказание информационных услуг в рамках обеспечения выполнения муниципального задания на оказание муниципальных услуг (выполнения работ).</t>
  </si>
  <si>
    <t>Количество социально значимых проектов социально ориентированных некоммерческих организаций  - 5 ед. или 100% к плану.</t>
  </si>
  <si>
    <t>Заключено концессионное соглашение с АО ЮТЕК-РС на содержание объектов уличного и внутриквартального освещения. Оплата произведена за фактически выполненный объем работ и услуг.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</si>
  <si>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 - 60% или 100% к плану.</t>
  </si>
  <si>
    <t>Доля озелененных территорий общего пользования в общей площади зеленых насаждений - 73,3% или 81,4% к палну (план 90).</t>
  </si>
  <si>
    <t>Доля площади города, убираемая механизированным и ручным способом, в общей площади города - 100% к плану.</t>
  </si>
  <si>
    <t>Уровень внешнего оформления городского пространства - 44,5% или 49% к плану (план 90).</t>
  </si>
  <si>
    <t>Проведено мероприятие в рамках Общероссийской акции «Ночь музеев», «Ночь искусств», приобретены канцелярские товары.</t>
  </si>
  <si>
    <t>Приобретен реквизит по декоративно-прикладному искусству (фурнитура, ткань и сувениры).</t>
  </si>
  <si>
    <t>Предусмотрены выплаты по заработной плате работникам отдела по организации деятельности муниципальной комиссии по делам несовершеннолетних и защите их прав в соответствии с установленными сроками.</t>
  </si>
  <si>
    <t>В 4 кв. 2024г. планируется заключение муниципального контракта на приобретение сувенирной продукции (сертификаты) для участников мероприятий, приуроченных ко Дню Матери.</t>
  </si>
  <si>
    <t>Региональный проект "Сохранение уникальных водных объектов"</t>
  </si>
  <si>
    <t>Протяженность очищенной прибрежной полосы водных объектов - 0,2 км или 100% к плану.
Количество населения, вовлеченного в мероприятия по очистке берегов водных объектов - 0,138 тыс. чел. или 100% к плану.</t>
  </si>
  <si>
    <t>Выделена субвенция на оплату работы специалиста  в сфере обращения с твердыми коммунальными отходами. Размещено 9 статей по раздельному накоплению ТКО на официальном сайте администрации города и в социальных сетях Интернет.</t>
  </si>
  <si>
    <t xml:space="preserve">Заключен муниципальный контракт, за отчетный период ликвидировано 2 несанкционированных свалки общей площадью 2 га. </t>
  </si>
  <si>
    <t>Сопровождение системы информационной безопасности - 4 ед. или 100%.</t>
  </si>
  <si>
    <t>Объем пассажирских перевозок автомобильным транспортом в внутригородском сообщении - 672,9 тыс. чел. или 42,2% к плану (план 1593)</t>
  </si>
  <si>
    <t>Доля потребительских споров, разрешенных в досудебном и внесудебном порядке, в общем количестве споров с участием потребителей - 100% или 103% к плану (план 97)._x000D_
_x000D_
Количество проведенных мероприятий по правовому просвещению и информированию в сфере защиты прав потребителей - 7 ед. или 87,5% к плану (план 8).</t>
  </si>
  <si>
    <t>Уровень регистрируемой безработицы (на конец года) (обратный показатель) - 0,12% или 100% к плану (план 0,17)._x000D_
_x000D_
Доля граждан, трудоустроенных в муниципальные учреждения, к общему числу граждан, обратившихся за содействием в поиске подходящей работы - 71,9% или 95,8% к плану (план 75).</t>
  </si>
  <si>
    <t xml:space="preserve">Проведено обучение по охране труда 205 руководителей и специалистов, обучение приемам оказания первой помощи 205 специалистов, приемам применения СИЗ 17 специалистов из числа работников муниципальных учреждений. В учреждениях муниципальной формы собственности проведена специальная оценка условий труда на 30 рабочих местах и оценка профессиональных рисков на 127 рабочих местах. Приобретена наградная продукция для вручения победителям и призерам фотоконкурса по охране труда, изготовлено и распространено 500 буклетов, 100 производственных календарей на 2025 год. </t>
  </si>
  <si>
    <t>Численность пострадавших в результате несчастных случаев на производстве с утратой трудоспособности на 1 рабочий день и более - 2 человека или 100% к плану (план 7) (обратный показатель).</t>
  </si>
  <si>
    <t>Доля реализованных мероприятий по укреплению общественного здоровья населения города Пыть-Яха - 86,4% к плану (план 100).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</si>
  <si>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- 0,0046 млн. человек или 80,7% к плану (план 0,0057).
Доля граждан, занимающихся добровольческой (волонтерской) деятельностью - 12,6% или 88,1% к плану (план 14,3).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</si>
  <si>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 - 72 ед. или 131% к плану (план 55).
Доля информационных сообщений в средствах массовой информации, отражающих деятельность органов местного самоуправления города Пыть-Яха - 45,4% или 100,2% к плану (план 45,3).</t>
  </si>
  <si>
    <t>Оплата расходов и организационное обеспечение МКУ «Управление капитального строительства города Пыть-Яха»</t>
  </si>
  <si>
    <t>Проведено 31 городское мероприятие, обеспечено участие в 25 официальных мероприятиях.</t>
  </si>
  <si>
    <t>В МБУ ДО СШОР проведено 7 городских мероприятий, обеспечено участие спортсменов в 30 выездных мероприятиях, в МБУ ДО СШ проведено 31 городское мероприятие и обеспечено участие спортсменов в 36 выездных мероприятиях.</t>
  </si>
  <si>
    <t xml:space="preserve">Выполнены работы по разработке проектно-сметной документации на строительство объекта: «Физкультурно-спортивный комплекс» для единоборств, в МАУ ДО СШ «Олимп» произведена закупка автоматизированного рабочего места.  </t>
  </si>
  <si>
    <t>Проводится уход за территорией городского кладбища, обустройство и охрана кладбища общей площадью 40 438 м2. 
Заключен муниципальный контракт на выполнение работ по разработке проектной, рабочей, сметной документации на устройство колумбария на территории городского кладбища (исполняется).</t>
  </si>
  <si>
    <t>В рамках муниципальных контрактов выполнены работы по зимнему содержанию городских и общественных территорий, внутриквартальных проездов и объектов благоустройства, покосу городских территорий, погрузке и вывозу снежных масс, выполнение работ по ремонту внутриквартальных проездов и спортивной площадки во 2 мкр. в районе домов №8, №9.</t>
  </si>
  <si>
    <t xml:space="preserve">Организована работа по заключению муниципальных контрактов на изготовление и поставку наградной продукции (сертификаты) для участников онлайн-конкурса социальной рекламы «Давайте дружить народами» 6 декабря 2024 года. </t>
  </si>
  <si>
    <t xml:space="preserve">Доля граждан, положительно оценивающих состояние межнациональных отношений в муниципальном образовании (план 84,1%) (по итогам года);_x000D_
_x000D_
Количество участников мероприятий, направленных на этнокультурное развитие народов России, проживающих в муниципальном образовании - 5,1 тыс. чел. или 72% к плану (план 7,1);_x000D_
_x000D_
Количество участников мероприятий, направленных на укрепление общероссийского гражданского единства проживающих в муниципальном образовании - 5,2 тыс. человек или 68% к плану (план 7,6)._x000D_
</t>
  </si>
  <si>
    <t>Уровень преступности на улицах и общественных местах (число зарегистрированных преступлений на 100 тыс. человек населения) (обратный показатель) - 176,7 ед. или 100% к плану (план 302,5)</t>
  </si>
  <si>
    <t>Заключено 5 муниципальных контрактов на изготовление баннеров и листовок на темы мошенничество, безопасность дорожного движения и коррупция, изготовление медалей и значков.</t>
  </si>
  <si>
    <t>Общая распространенность наркомании (на 100 тыс. населения) (обратный показатель) - 151,8 ед. или 100% к плану (план 166,4)</t>
  </si>
  <si>
    <t>Количество совершаемых отделом ЗАГС юридически значимых действий - 6 986 ед.  или 116% к плану (план 6 000)</t>
  </si>
  <si>
    <t>На осуществление полномочий по государственной регистрации актов гражданского состояния (заработная плата, начисления на выплаты по оплате труда,  видеонаблюдение).</t>
  </si>
  <si>
    <t>Изготовлена уличная двухсторонняя баннерная стойка, баннер и буклеты на тему социальная и культурная адаптация мигрантов.</t>
  </si>
  <si>
    <t>Выполнены работы по 2 этапу благоустройства общественной территории «Аллея имени Сергея Есенина» в 3-м мкр. «Кедровый» г. Пыть-Ях (центральный тротуар). Выполнены работы по монтажу и демонтажу баннерного полотна, изготовлению и поставке плакатов.
Заключен муниципальный контракт на поставку тротуарной плитки и бордюров (в рамках объекта закупки «Благоустройство аллеи имени Сергея Есенина»).</t>
  </si>
  <si>
    <t>В отчетном периоде заключены муниципальные контракты с АНО городской приют для бездомных животных «Шанс», по состоянию на 01.10.2024г. в приюте для животных содержится 200 животных без владельцев, отловлено 62 животных.</t>
  </si>
  <si>
    <t>В 4 квартале 2024 года запланировано участие в выставке-ярмарке окружных товаропроизводителей «Товары земли Югорской».</t>
  </si>
  <si>
    <t xml:space="preserve">На базе МБУ ДО СШОР заключен договор на временное размещение (проживание и питание) 15 человек, во время проведения учебно-тренировочных мероприятий (бокс). </t>
  </si>
  <si>
    <t xml:space="preserve">Приобретено лицензионное программное обеспечение «Редактор цифровых копий архивных документов», архивный обеспыливатель, канцелярские принадлежности. </t>
  </si>
  <si>
    <t xml:space="preserve">Обеспечение содержания и эксплуатации муниципального имущества - 30,9% к плану (план 100%).     </t>
  </si>
  <si>
    <t>Количество сформированных земельных участков - 5 единиц или 100% к плану.</t>
  </si>
  <si>
    <t>Заключено 3 муниципальных контракта в целях покупки движимого имущества бытового назначения.</t>
  </si>
  <si>
    <t>Обеспечение имущественной основы деятельности органов местного самоуправление - 4 единицы или 100% к плану.</t>
  </si>
  <si>
    <t>В рамках мероприятия :_x000D_
- осуществляются выплаты заработной платы, уплата взносов в бюджетные и внебюджетные фонды;_x000D_
- приобретены учебники, учебные и наглядные пособия, цифровые образовательные программы, антивирусные программы, технические средства обучения для организации учебного процесса;_x000D_
- проводится организация бесплатного горячего питания обучающихся, получающих начальное общее образование и обучающихся, не относящихся к льготной категории, с 5 по 11 классов;_x000D_
- выплачивается ежемесячное вознаграждение за классное руководство педагогическим работникам муниципальных образовательных организаций, финансируется под фактическую потребность, на 2024-2025 учебный год сформировано 225 классов;_x000D_
- осуществляется выплата компенсации части родительской платы за присмотр и уход за детьми в образовательных организациях дошкольного образования. Данная выплата носит заявительный характер и производится на основании заявления родителя (законного представителя) ребенка и за фактическое посещение ребенком дошкольной организации;    _x000D_
-  предусмотрено финансовое обеспечение содержания общеобразовательных организаций.</t>
  </si>
  <si>
    <t xml:space="preserve">В целях реализации регионального проекта заключено 7 договоров о возмещении затрат, связанных с оказанием образовательных услуг по реализации дополнительных общеобразовательных программ в рамках системы персонифицированного финансирования г. Пыть-Яха: с МАУДО «Центр детского творчества», МДОАУ д/с «Белочка», АНО ЦДПО «Веста», ИП Киосе Н.Н., университет «Синергия», ООО «Инновационные образовательные технологии», ИП Лупу А.Ю. за отчетный период выдано 2 059 сертификатов. </t>
  </si>
  <si>
    <t>Предусмотрены расходы на организацию питания детей в лагерях с дневным пребыванием, в палаточных лагерях, в лагерях труда и отдыха с дневным пребыванием детей, также на содержание учреждения молодежной политики МБОУ «Современник» произведены расходы на выплату заработной платы, уплату взносов в бюджетные и внебюджетные фонды, за фактически оказанные услуги. 
В весенние каникулы организовано 6 лагерей с дневным пребыванием, охват детей составил 675 человек. В летние каникулы организовано 9 лагерей с дневным пребыванием (охват - 742 ребёнка), 1 лагерь труда и отдыха (охват - 40 детей) и 1 палаточный лагерь (охват - 20 детей). Предусмотрены расходы на заработную плату работников, на охрану здания и на страхование детей от несчастных случаев и проведение тестирования работников лагеря. 
В рамках оздоровительной компании предусмотрена организация выездного отдыха за пределы ХМАО-Югры. Мероприятия проводятся с июня по август месяц ежегодно. Организован выездной отдых в ДОЛ «Солнечный берег» (Краснодарский край) и ДОЛ «Талый ключ» (г. Екатеринбург), всего оздоровлено 249 детей.</t>
  </si>
  <si>
    <t xml:space="preserve">Доля граждан, обеспеченных мерами социальной поддержки, от численности граждан, имеющих право на их получение и обратившихся за их получением - 100% к плану (план 100)._x000D_
</t>
  </si>
  <si>
    <t>На базе МАУ ДО СШ «Олимп», в рамках Всероссийского физкультурно-спортивного комплекса «Готов к труду и обороне» проведено 6 городских и 2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</si>
  <si>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t>Заключены договоры: МАУ «Аквацентр «Дельфин» на оказание услуг физической охраны зданий, МАУ ДО СШ «Олимп» на оказание услуг противопожарной безопасности.</t>
  </si>
  <si>
    <t xml:space="preserve">Заключены договоры на: медицинское и углубленное медицинское обследование, поставку спортивного инвентаря и экипировки. Воспитанники МБУ ДО СШ приняли участие в 13 выездных мероприятиях. МБУ ДО СШОР обеспечено участие спортсменов в 12 выездных мероприятиях. МАУ ДО СШ «Олимп» приобретена компьютерная техника для шахматного клуба. </t>
  </si>
  <si>
    <t>Произведены почтовые расходы, опубликование списков в газете.</t>
  </si>
  <si>
    <t>Изготовлена и поставлена наградная продукция в рамках мероприятия «Патриотический забег». Планируется изготовление и поставка наградной продукции к проведению мероприятий на базе МБОУ СОШ №1 Молодежной резиденцией «Беседка» МБУ «Современник», в ноябре 2024 года.</t>
  </si>
  <si>
    <t xml:space="preserve">Изготовлены памятки в количестве 3500 штук, исполнение составило 44,1 тыс. руб.
Изготовлен видеоролик на сумму 36,5 тыс. руб. по тематике «Безопасность детей на водных объектах». Весенне – летний пожароопасный период, проводится прокат видеоролика по противопожарной тематике «Пожарная безопасность». В осенне-зимний отопительный сезон «Пожарная безопасность в быту при использовании печного отопления, электронагревательных приборов». Общий объем проката видеороликов 3170 сек. </t>
  </si>
  <si>
    <t xml:space="preserve">В целях реализации регионально проекта проведена акция «Чистый берег», в рамках которой вывезено 15 м3 мусора, очищено более 2 000 м2 площади, количество участников составило 138 человек. </t>
  </si>
  <si>
    <t>Количество ликвидированных несанкционированных свалок и объектов размещения отходов, выведенных из эксплуатации - 2 ед. или 50% к плану (план 4);_x000D_
_x000D_
Площадь территории, очищенной от _x000D_
свалок - 2 га или 33,3% к плану (план 6);_x000D_
_x000D_
Объем вывезенного мусора - 92,5 м3 или 15,4% к плану (план 600)</t>
  </si>
  <si>
    <t>В рамках регионального проекта «Акселерация субъектов малого и среднего предпринимательства» предоставлена поддержка 55 субъектам МСП, по региональному проекту «Создание условий для легкого старта и комфортного ведения бизнеса» поддержка предоставлена 4 субъектам МСП. За отчетный период предоставлена консультационная поддержка 153 субъектам МСП, в том числе самозанятым.</t>
  </si>
  <si>
    <t>Для развития системы информационной безопасности заключены муниципальные контракты на обновление, техническую поддержку программного обеспечения, средств защиты информации корпоративной сети Администрации города Пыть-Яха.</t>
  </si>
  <si>
    <t>В соответствии со статьей 25 Бюджетного процесса в течении отчетного периода в Думу города и Счётно-контрольную палату были направлены отчёты об исполнении бюджета города за 2023 год, 1 квартал 2024 года и 1 полугодие 2024 года.
Оплата процентов на 01.10.2024г. составила 272,8 тыс. рублей, в том числе: по муниципальному контракту с ПАО «Совкомбанк» -  221,0 тыс. рублей, по договору бюджетного кредита в сумме – 51,8 тыс. рублей. По состоянию на 01.10.2024г. муниципальный долг составляет – 63 888,9 тыс. рублей.</t>
  </si>
  <si>
    <t xml:space="preserve">В целях реализации мероприятия заключено 34 муниципальных контракта на определение рыночной оценки имущества, в результате оценено 825 объектов муниципальной собственности. За отчетный период разработаны технические планы на 30 объектов недвижимости. </t>
  </si>
  <si>
    <t>В рамках мероприятия заключено 64 муниципальных контракта на оплату за незакрепленные жилые и нежилые помещения, ремонт квартир, взносы на капитальный ремонт жилой площади, выплачена субсидия на ремонт бесхозных сетей ТВС, приобретена техника для коммунального хозяйства.</t>
  </si>
  <si>
    <t xml:space="preserve">Неисполнение обусловлено расторжением муниципального контракта в декабре 2023 года. После внесения изменений в проект планировки и межевания территории сформировано и оценено 5 земельных участков. </t>
  </si>
  <si>
    <t xml:space="preserve">Заключен муниципальный контракт на озеленение городских территорий с последующим уходом за декоративными растениями и травянистой растительностью. </t>
  </si>
  <si>
    <t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</si>
  <si>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</si>
  <si>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 xml:space="preserve"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</t>
  </si>
  <si>
    <t>на 1 ноября 2024 года</t>
  </si>
  <si>
    <t>Заключен муниципальный контракт с ЧОУ ДПО «Профф» на обучение. Срок обучения 28.10.2024 по 20.11.2024г.</t>
  </si>
  <si>
    <t>Заключен муниципальный контракт на создание и содержание необходимого материального запаса для системы оповещения населения. По техническому обслуживанию РАСЦО исполнение составило 1 245 тыс. руб.</t>
  </si>
  <si>
    <t xml:space="preserve">Проводится выполнение работ по содержанию, обслуживанию и ремонту наружных источников противопожарного водоснабжения, являющихся муниципальной собственностью, на 01.11.2024г. исполнение составило 874,8 тыс. руб. Выполнено 2 этапа работ по содержанию минерализованных полос и противопожарных разрывов в количестве 4100 м2, на сумму 955,3 тыс. руб. </t>
  </si>
  <si>
    <t>Доля наружных источников противопожарного водоснабжения, находящихся в исправном состоянии - 50% к плану (план 100)._x000D_
_x000D_
Доля прочищенных и обновленных минерализованных полос, и противопожарных разрывов- 100% к плану (план 100).</t>
  </si>
  <si>
    <t xml:space="preserve">Заключены муниципальные контракты на поставку оборудования и комплектующих для замены и модернизации устаревшего оборудования в инфраструктуре корпоративной сети. Поставлены 20 системных блоков и 10 МФУ. </t>
  </si>
  <si>
    <t xml:space="preserve">Оказаны услуги по монтажу и демонтажу торговых палаток на сумму 180,0 тыс. руб.,  поставку мобильного шатра на сумму 105,0 тыс. руб. По муниципальным контрактам с ИП Толкачев А.В. оказаны услуги по проведению интерактивного обучения на сумму 26,5 тыс. руб., с ИП Усынина А.В. услуги по проведению тренинга на сумму 30,0 тыс. руб. </t>
  </si>
  <si>
    <t xml:space="preserve">За отчетный период проведено 7 информационно-просветительских мероприятий. Планируется заключение договора на изгтовление информационно-справочных материалов (памятки, буклеты). </t>
  </si>
  <si>
    <t>В рамках соглашений за 2023 год с главами КФХ Колещатовым В.Д. и Захаровым М.Д. на предоставление субсидий на поддержку и развитие животноводства за объемы произведенной продукции, произведены выплаты за декабрь 2023 год в сумме 770,4 тыс. руб. На 2024 год с главой КФХ Колещатовым В.Д заключено соглашение на предоставление субсидии на поддержку и развитие животноводства, а также 7 дополнительных соглашений. Исполнение на 01.11.2024 г. составило 5 874,9 тыс. руб. (за объемы произведенной продукции декабрь 2023г. – октябрь 2024г.).
В связи с закрытием КФХ Захаров М.Д в 2024г. сократился объем предоставляемой финансовой поддержки.</t>
  </si>
  <si>
    <t>Уровень обеспеченности населения города Пыть-Яха сельскохозяйственной продукцией собственного производства от норматива потребления продукции:
- мясо и мясопродукты (в пересчете на мясо) - 0,9% или  43% к плану (план 2,1);
- молоко и молокопродукты - 2,6% или 124% к плану (план 2,1).
Производство (реализация) мяса (скот на убой) в живом весе (КРС и свиньи) - 25,7 тн. или 38,5% к плану (план 66,7).
Производство молока в хозяйствах всех категорий - 334,8 тн. или 122% к плану 
(план 274,1)</t>
  </si>
  <si>
    <t>Количество животных без владельцев, прошедших отлов, транспортировку, регистрацию, учет, содержание, лечение (вакцинацию) - 207 ед. или 86,3% к плану 
(план 240)</t>
  </si>
  <si>
    <t>Объем жилищного строительства - 2,5 тыс. кв. м. или 83% к плану (план 3,0)._x000D_
_x000D_
Общая площадь жилых помещений, приходящихся в среднем на 1 жителя - 19,8 кв. м. или 100% к плану.</t>
  </si>
  <si>
    <t>Предоставлены жилые помещения 27 семьям (по договорам мены/соцнайма). Произведена выплата возмещения за жилые помещения 12 собственникам. Объявлены 6 аукционов на приобретение жилых помещений. 
Произведен снос 2 строений объемом 360м3, 2 жилых домов площадью 2127,9 м. 
Выполнены работы по обеспечению доступности жилого помещения под потребности инвалида и по разработке проекта организации работ по сносу жилых домов. Еще один договор на выполнение работ по обеспечению доступности жилого помещения под потребности инвалида на исполнении. 
Запланирована реализация права предоставления субсидии 2 участникам СВО. Выдано 1 свидетельство (в стадии реализации), 2-й в стадии принятия решения о признании его участником.</t>
  </si>
  <si>
    <t>Заключены соглашения о предоставлении субсидии местному бюджету на реализацию мероприятия по расселению граждан из помещений, непригодных в связи с содержанием фенола/формальдегида, на предоставление социальной выплаты в текущем году включена 31 семья, из них оплачены – 30 семей; предоставлена субсидия 1 молодой семье, по категории «ветераны боевых действий и инвалиды» и инвалиды (на учете состоят 3 человека, получил субсидию 1 (по категории «инвалиды»). Двое не изъявили желание на получение выплаты).</t>
  </si>
  <si>
    <t>Количество семей, улучшивших жилищные условия - 68 семей или 139% к плану (план 49)._x000D_
_x000D_
Количество квадратных метров расселенного аварийного жилищного фонда - 2,56 тыс. кв. м. или 164% к плану (план 1,56).</t>
  </si>
  <si>
    <t>Выделены средства в сумме 48 980,7 тыс. руб. на финансовое обеспечение затрат при оказании коммунальных услуг населению города, связанных с погашением задолженности за потребленные топливно-энергетические ресурсы, понесенных МУП «УГХ» г. Пыть-Ях.
Завершены работы по актуализации схем теплоснабжения, водоснабжения, водоотведения города Пыть-Яха с электронной моделью на сумму 1 196,0 тыс. руб., также выполнены работы по капитальному ремонту объектов: «Водовод Bр. 5а - КОС-2700», «Водовод КОС-2700 - КОС-7000», «Водовод КОС-7000 - ВОС-3», оплата планируется в 4 кв. 2024г.
Заключены муниципальные контракты на выполнение работ по разработке проектной, сметной документации по капитальному ремонту сети водоснабжения от Узла 3 до ТК 61, мкр. 2 «Нефтяников», г. Пыть-Ях и капитальному ремонту сетей тепло, водоснабжения на участке от ТК-115 до ТК-102 г. Пыть-Ях, 3 мкр. «Кедровый», ул. Р. Кузоваткина. Готовность объекта 100%. Оплата произведена частично.</t>
  </si>
  <si>
    <t>Предусмотрено выполнение работ по капитальному ремонту участка сети водоснабжения от ВК-44 до ВК-51, мкр. 5 «Солнечный», сетей теплоснабжения от ТК -120 до ТК-121, мкр. 3 «Кедровый», ул. Сергея Есенина, г. Пыть-Ях. Работы завершены, финансирование планируется в декабре 2024 г.</t>
  </si>
  <si>
    <t>Заключены 3 муниципальных контракта на разработку проектной, рабочей, сметной документации:
- с ООО «Проектно-Изыскательская Компания-Аудит» на ликвидацию скважин №5, №6, №7 на ВОС-1, зона (массив) Северо-Восточная промышленная, ул. Первопроходцев г. Пыть-Ях, ликвидацию скважин №8, №9, №16, №19, №20 на ВОС-3, мкр. 10 «Мамонтово» г. Пыть-Ях, строительство артезианских скважин №5, №6, №7 на ВОС-1, зона (массив) Северо-Восточная промышленная, ул. Первопроходцев г. Пыть-Ях, строительство скважин №8, №9, №16, №19, №20 на ВОС-3, мкр.10 «Мамонтово» г. Пыть-Ях;
- с ООО «ЮганскСпецСервис-2» на строительство газопровода от пункта редуцирования газа блочного типа (ГРПБ Пыть-Ях) до точки врезки в газопровод диаметром 720 мм высокого давления II категории (находится в стадии расторжения муниципального контракта);
- с ООО «Метрополия» завершены работы по объекту: «Централизованное газоснабжение индивидуальной жилой застройки, расположенной по адресу: город Пыть-Ях, микрорайон 8 Горка», исполнение составило 6 600,0 тыс. руб.
Также проведена оплата судебных издержек на сумму 41,2 тыс. руб.</t>
  </si>
  <si>
    <t>Проведено мероприятие национальных культур «Моя Югра, моя Россия» 7 ноября 2024 года на территории МАУК «МКЦ «ФЕНИКС». В рамках мероприятия изготовлена и предоставлена наградная продукция участникам.</t>
  </si>
  <si>
    <t>Заключены соглашения с Пыть-Яхской местной городской молодежной общественной организацией «Активист» на реализацию мероприятий в области молодежной политики и организацию деятельности ресурсного центра по развитию добровольчества, поддержки социально ориентированных некоммерческих организаций на территории города Пыть-Яха.</t>
  </si>
  <si>
    <t>Проведены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 Проведены учебно-полевые сборы.</t>
  </si>
  <si>
    <t>Предусмотрено финансирование на архитектурно-художественное освещение зданий МДОАУ д/с «Солнышко» и МАОУ «Прогимназия «Созвездие»;
Проводятся работы: 
- по капитальному ремонту МДОАУ ЦРР-д/с «Аленький цветочек»: в 5 мкр. – осуществляет поиск подрядчика, во 2 мкр. – здание принято и введено в эксплуатацию, оплата работ будет осуществлена до конца текущего года;
- по ремонту помещений и входных групп МБУ «Современик»;
- на ремонт актового здания МБОУ СОШ № 5;
- на организацию подвоза обучающихся.
В рамках реализации наказов избирателей депутатами Думы ХМАО – Югры приобретено: светодиодные светильники для МДОАУ ЦРР-д/с «Аленький цветочек»; элетрооборудование, тепловая завеса и оборудование для пищеблока, посудомоечные машины в МДОАУ д/с «Солнышко»; образовательные программы естественно-научной направленности и по детской безопасности для шлемов виртуальной реальности для МБОУ СОШ № 1; мебель, оборудование, форменная одежда в МБУ «Современник»; тепловые завесы, мебель, посуда для МБОУ СОШ № 6; ковры для музыкального зала в МДОАУ д/с «Золотой ключик». 
Планируется приобретение специализированного оборудования по профориентации (направление «Работники больницы») в МДОАУ д/с «Золотой ключик».</t>
  </si>
  <si>
    <t>Отношение объема муниципального долга города к общему объему доходов бюджета города предусмотрен в объеме не более 50%, ожидаемое значение показателя по итогам текущего финансового года составляет 3,0%. Фактическое значение показателя соответствует установленным требованиям.
Предельный объем расхода на обслуживание муниципального долга предусмотрен на уровне не более 5%. Ожидаемое значение показателя 0,01 %. Фактическое значение показателя в пределах установленных ограничений, в соответствии с Бюджетным кодексом Р.Ф.</t>
  </si>
  <si>
    <t>По мероприятию:
- произведены выплаты 71 лицу, замещавшему муниципальные должности или должности муниципальной службы в ОМС г. Пыть-Ях, выплаты пенсии за выслугу лет за январь – октябрь 2024 года, на сумму 8 022,6 тыс. руб.;
- 5 человек, имеющие звание «Почетный гражданин города Пыть-Яха» получили ежемесячную выплату, за февраль-октябрь 2024 года и 14 человек получившие звание, 1 человеку выплачена материальная помощь, 4 человека получили единовременную выплату в связи с юбилейной датой, исполнение составило 325,0 тыс. руб.;
- произведена единовременная денежная выплата в связи с заключением контракта о прохождении военной службы, направлением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областей, на сумму 15 550,0 тыс. руб.;
- ООО «Пыть-Яхторгсервис» возмещены недополученные доходы, при оказании населению услуги бань по тарифам, не обеспечивающим возмещение издержек, в отношении 6 742 чел. в размере 2 324,9 тыс. руб.; 
- произведена выплата субсидии на возмещение недополученных доходов ООО «ЗапсибАвто», осуществляющему пассажирские перевозки по социально ориентированным тарифам, в размере 1 235,9 тыс. руб.;
- 7 человек получили единовременную денежную выплату ко Дню Победы в Великой Отечественной войне 1941–1945 годов, исполнение составило 70,0 тыс. руб.</t>
  </si>
  <si>
    <t>Реализуется согласно утвержденному плану, в рамках муниципального контракта с ООО «Рекламная компания Медиа тайм» изготовлена печатная продукция (баннер, буклеты), направленная на освещение вопросов укрепления общественного здоровья жителей города Пыть-Яха.
Проведен конкурс «Лучшая корпоративная программа по укреплению здоровья работников». В конкурсе приняло участие 8 организаций.</t>
  </si>
  <si>
    <t>Заключено 20 договоров на трудоустройство несовершеннолетних граждан в возрасте от 14 до 18 лет – трудоустроено 265 человек, трудоустроено 2 безработных гражданина, 1 человек пенсионного возраста, на стажировку инвалида трудоспособного возраста – трудоустроен 1 человек, создано 2 рабочих места для многодетных родителей – трудоустроено 2 человека. Создано (оснащено) рабочее место для инвалида – трудоустроен 1 человек. Организована стажировка 1 выпускника профессиональных образовательных организаций в возрасте до 25 лет. По организации проведения оплачиваемых общественных работ для незанятых трудовой деятельностью граждан – трудоустроен 1 человек.</t>
  </si>
  <si>
    <t>Число посещений культурных мероприятий - 258,1 тыс. ед. или 79% к плану (план 326)._x000D_
_x000D_
Число обращений к цифровым ресурсам в сфере культуры - 35,7 тыс. ед. или 73% к плану (план 49).</t>
  </si>
  <si>
    <t>Проведены работы по обследованию технического состояния и ремонту водоотводного лотка подпорной железобетонной стены, расположенной вдоль улицы С. Федорова объекта МАУК «МКЦ «Феникс» в размере 542,0 тыс. руб.
Выполнены работы по архитектурно-художественному освещению здания МБОУ ДО «ДШИ» в сумме 2 658,8 тыс. руб., по объектам МАУК «КДЦ», МАУК МКЦ «Феникс» оплата произведена в размере 567,3 тыс. рублей, окончательный расчет будет произведен  до конца 2024 года. 
Выполнены работы: по укреплению материально-технической базы МАУК «КДЦ» в сумме 2193,1 тыс. руб.; по ремонту ступеней крыльца МБОУ ДО «ДШИ» в размере 465,1 тыс. руб. и МАУК «МКЦ «Феникс», ремонт санитарных комнат парка культуры и отдыха «Северное сияние» в сумме 1 000,0 тыс. руб. Произведена оплата за 1 этап разработки мастер-плана в целях развития и благоустройства территории парка культуры и отдыха, зонального военно-патриотического центра «Витязь», в размере 750,0 тыс. руб.</t>
  </si>
  <si>
    <t>По результатам конкурса (итоги будут подведены – 22.11.2024г.) планируется реализация основного мероприятия с целью предоставления субсидии СОНКО.</t>
  </si>
  <si>
    <t xml:space="preserve"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</t>
  </si>
  <si>
    <t xml:space="preserve">Доля граждан, систематически занимающихся физической культурой и спортом - 65,5% или 97,7% к плану (план 67)._x000D_
_x000D_
Уровень обеспеченности граждан спортивными сооружениями, исходя из единовременной пропускной способности объектов спорта - 58,3% или 98,8% к плану (план 59)_x000D_
</t>
  </si>
  <si>
    <t>В рамках муниципальных контрактов с ООО «ЗАПСИБАВТО» на перевозку пассажиров и багажа по регулируемым тарифам по муниципальным маршрутам г. Пыть-Яха освоено 61 879,6 тыс. руб. Контракт расторгнут на основании решения об одностороннем отказе от исполнения контракта.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</si>
  <si>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- 2,4 км или 66,7% к плану (план 3,6)_x000D_
_x000D_
Доля автомобильных дорог общего пользования местного значения, соответствующих нормативным требованиям - 77,7% или 100% к плану.</t>
  </si>
  <si>
    <r>
      <t xml:space="preserve">Выполнены работы : 
- по замене асфальтобетонного покрытия – 1,1 км и нанесению дорожной разметки по ул. Тюменский тракт;
- замене асфальтобетонного покрытия – 2,3 км, укрепление обочин и нанесение дорожной разметки по улице Белых ночей;
- по обследованию и оценке технического состояния путепровода через железнодорожные пути и технического состояния моста через реку Большой Балык.
Выполнены работы по муниципальным контрактам (оплата планируется в 4 кв. 2024г.):
- текущий ремонт асфальтобетонного покрытия - 0,87 км по ул. Николая Самардакова, мкр. 2 «Нефтяников» (включая примыкания съезда, заездов, остановочные карманы) в г. Пыть-Яхе;
</t>
    </r>
    <r>
      <rPr>
        <sz val="10"/>
        <rFont val="Times New Roman"/>
        <family val="1"/>
        <charset val="204"/>
      </rPr>
      <t>- обустройство системы водоотведения с территории автомобильной дороги мкр. 3 Кедровый, ул. Сергея Есенина с примыканием к частному коммерческому сооружению «Мандарин». 
Заключены муниципальные контракты на выполнение работ:
- на ремонт автомобильных дорог местного значения в г. Пыть-Ях;
- работы по водоотведению методом горизонтальное направленное бурение (ГНБ);
- по устройству водоприемного колодца;
- по установке дорожного ограждения (барьерного типа) на участке автомобильной дороги по улице Солнечной. Срок выполнения работ 4 кв. 2024г.</t>
    </r>
  </si>
  <si>
    <t>В рамках мероприятия выполнены строительные лабораторные работы на сумму 125,0 тыс. руб. и обустройство тротуара по ул. Православная, 8 мкр. «Горка», протяженностью 520 м. (от ул. Святослава Федорова до лыжной базы) на сумму 15 558,1 тыс.руб. 
Заключены муниципальные контракты:
- на 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«Черемушки»;
- на выполнение комплекса работ по разработке ПСД на обустройство тротуара и велосипедной дорожки, соединяющих мкр. 1 «Центральный» и мкр. 2 «Нефтяников» с мкр. 5 «Солнечный».</t>
  </si>
  <si>
    <t>Проведение конкурса "Лучший муниципальный служащий города Пыть-Яха" признан несостоявшимся ввиду отсутствия участников.</t>
  </si>
  <si>
    <t>Дополнительное профессиональное образование за 10 месяцев 2024 года получили 45 муниципальных служащих в администрации города.</t>
  </si>
  <si>
    <t>Доля муниципальных служащих, соблюдающих ограничения и запреты, требования к служебному поведению - 97,2% или 102% к плану (план 95).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</si>
  <si>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- 81,8% к плану (план 100%).</t>
  </si>
  <si>
    <t xml:space="preserve">Поощрены участники муниципальной управленческой команды за содействие в реализации полномочий участковых избирательных комиссий на территории города Пыть-Яха на выборах Президента Российской Федерации. 
Выплачена заработная плата и начисления на заработную плату за январь-октябрь 2024 г., произведена оплата льготного проезда и командировочных расходов, перечислений налогов. </t>
  </si>
  <si>
    <t>Доля населения, вовлеченного в эколого-просветительские и природоохранные мероприятия, от общего количества населения города - 51,9% или 100% к плану.</t>
  </si>
  <si>
    <t>На реализацию мероприятия заключены муниципальные контракты с ТСЖ "2А мкр", с ИП Назарян Г.Н. и с ИП Мубораков М.А.</t>
  </si>
  <si>
    <t>По состоянию на 01.11.2024г. проведено 5 этапа акарицидной обработки, 2 этапа барьерной дератизации и 2 этапа лаврицидной обработки.</t>
  </si>
  <si>
    <t>Выполнены работы:
- по разработке проектной, сметной документации на обустройство площадки для выгула собак в 4 мкр. «Молодежный» и обустройство тротуара с освещением (мкр. 1 Центральный, улица Первопроходцев (переход от жилых домов к парку «Сказка»);
- по устройству системы водоотведения с территории жилого дома, (мкр. 2 Нефтяников, дом №24);
- по ремонту малых архитектурных форм   на детских игровых (спортивных) площадках г. Пыть-Ях;
- по ремонту обелиска «Памяти Великой Отечественной Войне» (мкр. 2 Нефтяников, на территории МБОУ СОШ № 1);
- на демонтаж детского игрового и спортивного оборудования.
Заключены муниципальные контракты на выполнение работ по обустройству площадки для выгула собак, системы водоотведения во 2 мкр. дом 24 и благоустройство территории в районе ТЦ Нефтяник 5 мкр. Солнечный, и выполнение работ по поставке и монтажу детского игрового и спортивного оборудования. (Исполняются).</t>
  </si>
  <si>
    <t>Выполнены работы:
- по демонтажу ледовых городков, световых элементов ели и конструкций;
- монтажу и демонтажу конструкций и декораций к праздничным датам;
- изготовление и поставку баннеров, флагов и наклеек;
- поставку парковой мебели;
- оформление доски почета;
- по содержанию и обслуживанию гобопроекторов;
- по текущему ремонту световых иллюминационных фигур и элементов.
Заключены муниципальные контракты на выполнение работ:
- по транспортировке, монтажу, содержанию и демонтажу туалетных кабин, биокабин в местах массового отдыха в г. Пыть-Яхе;
- по содержанию и обслуживанию электрооборудования и электрических сетей.</t>
  </si>
  <si>
    <t>Содержание мест захоронения - 40 438 м2 или 100% к плану.</t>
  </si>
  <si>
    <t>Размещение и содержание детских и спортивных площадок, площадок для выгула животных, малых архитектурных форм, сооружений - 74 ед. или 100% к плану.</t>
  </si>
  <si>
    <t>Исполнение по состоянию  на  01.11.2024г. составляет:
- по федеральному бюджету к финансированию - 77,5%;  
- по окружному бюджету к финансированию - 70%; 
- по муниципальному бюджету - 57,7%.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</si>
  <si>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- 82% или 152,4% к плану (план 53,8)_x000D_
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- 76,9% или 128% к плану (план 60%)
_x000D_
Доступность дошкольного образования для детей в возрасте от 1,5 до 3 лет - 100% к плану (план 100)_x000D_
_x000D_
Доступность дошкольного образования для детей в возрасте от 3 до 7 лет - 100% к плану (план 100)</t>
  </si>
  <si>
    <t>Доля детей в возрасте от 5 до 18 лет, охваченных дополнительным образованием_x000D_
 - 81,1% или 92,5% к плану (план 87,5)</t>
  </si>
  <si>
    <t>Доля используемого недвижимого имущества в общем количестве недвижимого имущества - 0,8% или 75% к плану (план 0,6) (обратный показатель);
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 - 99% или 100% к плану;
Доля предоставленного субъектам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 - 100% или 125% к плану (план 80);
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
включенного в такой перечень - 100% к плану;
Увеличение количества объектов имущества в перечнях муниципального имущества - 6,7% или 67%  к плану (план 10).</t>
  </si>
  <si>
    <t>Выполнены работы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Мамонтовска.
По внесению изменений в проект планировки и межевания территории: 
-мкр. 8 Горка, улично-дорожной сети; 
-мкр. 1 Центральный (изменение границ земельного участка под новый объект учебно-образовательного назначения на 700 мест, организацию парковочных мест для объекта образования); 
-мкр. 1 Центральный г. Пыть-Яха, ориентировочная площадь территории – 3,07 га; 
-южной промышленной зоны (массива); 
-мкр. 3 Кедровый г. Пыть-Яха.
Заключен муниципальный контракт на выполнение работ по внесению изменений в проект планировки и межевания части территории мкр. 6 Пионерный, в границах улиц Магистральная, Фармана Салманова г. Пыть-Яха, срок выполнения - ноябрь 2024г.</t>
  </si>
  <si>
    <t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01.11.2024г. составило 8 530,9 тыс. руб. (бассейн для плавания, тренажерный зал).</t>
  </si>
  <si>
    <t xml:space="preserve">В МАУ ДО СШ «Олимп» заключены договоры на переустановку и установку дополнительных кнопок тревожной сигнализации на объектах, установку СКУД, переустановку системы экстренного оповещения посетителей и работников, переоборудование видеонаблюдения. 
Предусмотрено выполнение работ:
- по устройству спортивной площадки, расположенной на территории: г. Пыть-Ях, мкр. 9 Черемушки, ул. Обская, напротив дворового клуба «Черемушки»;
- на устройство хоккейного корта, расположенного на территории г. Пыть-Ях, мкр. 2а «Лесников»;
- на обустройство универсальной спортивной площадки по адресу г. Пыть-Ях, 2 мкр. Нефтяников, территория жилых домов №3, №4, №5. 
Исполнение декабрь 2024 года. </t>
  </si>
  <si>
    <t>С целью обеспечения деятельности МАУ ДО СШ «Олимп», МБУ ДО СШ и МБУ ДО СШОР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01.11.2024г. составило 2 802,0 тыс. руб. (прокат коньков, тренажерный зал, занятия по фитнес аэробике).</t>
  </si>
  <si>
    <t>Приложение №2 к протоколу совместного заседания комиссии по вопросам обеспечения устойчивого развития экономики и мониторинга достижения целевых показателей 
социально-экономического развития  города Пыть-Яха и проектного комитета администрации города Пыть-Яха 
№ 3/3 от 29.11.2024</t>
  </si>
  <si>
    <t>Оценка степени достижения целевых показателей проведена по 98 показателям :
­ по 58 показателям достигнуто запланированное годовое значение;
­ по 40 показателям средний процент достижения составил 59,2%.
Средний процент достижения целевых показателей в целом по всем программам составляет 86,2 % к плану.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</si>
</sst>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#,##0.0_ ;\-#,##0.0\ "/>
    <numFmt numFmtId="166" formatCode="#,##0.0"/>
    <numFmt numFmtId="167" formatCode="_-* #,##0.0\ _₽_-;\-* #,##0.0\ _₽_-;_-* &quot;-&quot;??\ _₽_-;_-@_-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11" fillId="0" borderId="0"/>
  </cellStyleXfs>
  <cellXfs count="294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2" fontId="2" fillId="0" borderId="0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0" borderId="8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right" vertical="center" wrapText="1"/>
    </xf>
    <xf numFmtId="16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17" fillId="0" borderId="1" xfId="0" applyNumberFormat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16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" fontId="2" fillId="0" borderId="8" xfId="0" applyNumberFormat="1" applyFont="1" applyFill="1" applyBorder="1" applyAlignment="1">
      <alignment horizontal="left" vertical="center" wrapText="1"/>
    </xf>
    <xf numFmtId="16" fontId="2" fillId="0" borderId="9" xfId="0" applyNumberFormat="1" applyFont="1" applyFill="1" applyBorder="1" applyAlignment="1">
      <alignment horizontal="left" vertical="center" wrapText="1"/>
    </xf>
    <xf numFmtId="16" fontId="2" fillId="0" borderId="10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/>
    <xf numFmtId="2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" fontId="3" fillId="0" borderId="8" xfId="0" applyNumberFormat="1" applyFont="1" applyFill="1" applyBorder="1" applyAlignment="1">
      <alignment horizontal="left" vertical="center" wrapText="1"/>
    </xf>
    <xf numFmtId="16" fontId="3" fillId="0" borderId="9" xfId="0" applyNumberFormat="1" applyFont="1" applyFill="1" applyBorder="1" applyAlignment="1">
      <alignment horizontal="left" vertical="center" wrapText="1"/>
    </xf>
    <xf numFmtId="16" fontId="3" fillId="0" borderId="10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" fontId="3" fillId="0" borderId="2" xfId="0" applyNumberFormat="1" applyFont="1" applyFill="1" applyBorder="1" applyAlignment="1">
      <alignment horizontal="left" vertical="center" wrapText="1"/>
    </xf>
    <xf numFmtId="16" fontId="3" fillId="0" borderId="4" xfId="0" applyNumberFormat="1" applyFont="1" applyFill="1" applyBorder="1" applyAlignment="1">
      <alignment horizontal="left" vertical="center" wrapText="1"/>
    </xf>
    <xf numFmtId="16" fontId="3" fillId="0" borderId="6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16" fontId="2" fillId="0" borderId="6" xfId="0" applyNumberFormat="1" applyFont="1" applyFill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8" xfId="0" applyNumberFormat="1" applyFont="1" applyFill="1" applyBorder="1" applyAlignment="1">
      <alignment horizontal="center" vertical="top" wrapText="1"/>
    </xf>
    <xf numFmtId="2" fontId="5" fillId="0" borderId="9" xfId="0" applyNumberFormat="1" applyFont="1" applyFill="1" applyBorder="1" applyAlignment="1">
      <alignment horizontal="center" vertical="top" wrapText="1"/>
    </xf>
    <xf numFmtId="2" fontId="5" fillId="0" borderId="1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left" vertical="center" wrapText="1"/>
    </xf>
    <xf numFmtId="2" fontId="3" fillId="0" borderId="9" xfId="0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left" vertical="center" wrapText="1"/>
    </xf>
    <xf numFmtId="2" fontId="3" fillId="0" borderId="11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16" fontId="2" fillId="0" borderId="8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16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2" fontId="3" fillId="0" borderId="13" xfId="0" applyNumberFormat="1" applyFont="1" applyFill="1" applyBorder="1" applyAlignment="1">
      <alignment horizontal="left"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6" fontId="3" fillId="2" borderId="8" xfId="0" applyNumberFormat="1" applyFont="1" applyFill="1" applyBorder="1" applyAlignment="1">
      <alignment horizontal="left" vertical="center" wrapText="1"/>
    </xf>
    <xf numFmtId="166" fontId="3" fillId="2" borderId="9" xfId="0" applyNumberFormat="1" applyFont="1" applyFill="1" applyBorder="1" applyAlignment="1">
      <alignment horizontal="left" vertical="center" wrapText="1"/>
    </xf>
    <xf numFmtId="166" fontId="3" fillId="2" borderId="10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2" fontId="5" fillId="0" borderId="9" xfId="0" applyNumberFormat="1" applyFont="1" applyFill="1" applyBorder="1" applyAlignment="1">
      <alignment horizontal="left" vertical="center" wrapText="1"/>
    </xf>
    <xf numFmtId="2" fontId="5" fillId="0" borderId="10" xfId="0" applyNumberFormat="1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2" fontId="5" fillId="0" borderId="1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6" fontId="3" fillId="0" borderId="14" xfId="0" applyNumberFormat="1" applyFont="1" applyFill="1" applyBorder="1" applyAlignment="1">
      <alignment horizontal="center"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2" fontId="5" fillId="0" borderId="14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>
      <alignment horizontal="left" vertical="center" wrapText="1"/>
    </xf>
    <xf numFmtId="16" fontId="2" fillId="0" borderId="14" xfId="0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2" fontId="6" fillId="0" borderId="8" xfId="0" applyNumberFormat="1" applyFont="1" applyFill="1" applyBorder="1" applyAlignment="1">
      <alignment horizontal="left" vertical="center" wrapText="1"/>
    </xf>
    <xf numFmtId="2" fontId="6" fillId="0" borderId="9" xfId="0" applyNumberFormat="1" applyFont="1" applyFill="1" applyBorder="1" applyAlignment="1">
      <alignment horizontal="left" vertical="center" wrapText="1"/>
    </xf>
    <xf numFmtId="2" fontId="6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</cellXfs>
  <cellStyles count="3">
    <cellStyle name="Обычный" xfId="0" builtinId="0"/>
    <cellStyle name="Обычный_РО за 2014 год 2" xfId="2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8"/>
  <sheetViews>
    <sheetView tabSelected="1" zoomScaleNormal="100" workbookViewId="0">
      <selection activeCell="H4" sqref="H4:H8"/>
    </sheetView>
  </sheetViews>
  <sheetFormatPr defaultRowHeight="12.75" x14ac:dyDescent="0.2"/>
  <cols>
    <col min="1" max="1" width="38.5703125" style="1" bestFit="1" customWidth="1"/>
    <col min="2" max="2" width="0.140625" style="1" customWidth="1"/>
    <col min="3" max="3" width="20.140625" style="1" customWidth="1"/>
    <col min="4" max="6" width="13.7109375" style="1" customWidth="1"/>
    <col min="7" max="7" width="37" style="1" customWidth="1"/>
    <col min="8" max="8" width="37.42578125" style="1" customWidth="1"/>
    <col min="9" max="16384" width="9.140625" style="1"/>
  </cols>
  <sheetData>
    <row r="1" spans="1:12" ht="122.25" customHeight="1" x14ac:dyDescent="0.2">
      <c r="G1" s="76"/>
      <c r="H1" s="69" t="s">
        <v>383</v>
      </c>
    </row>
    <row r="2" spans="1:12" ht="12.75" customHeight="1" x14ac:dyDescent="0.2">
      <c r="A2" s="88" t="s">
        <v>0</v>
      </c>
      <c r="B2" s="88"/>
      <c r="C2" s="88" t="s">
        <v>1</v>
      </c>
      <c r="D2" s="85" t="s">
        <v>328</v>
      </c>
      <c r="E2" s="85"/>
      <c r="F2" s="85"/>
      <c r="G2" s="85" t="s">
        <v>2</v>
      </c>
      <c r="H2" s="87" t="s">
        <v>3</v>
      </c>
      <c r="I2" s="2"/>
      <c r="J2" s="2"/>
      <c r="K2" s="2"/>
      <c r="L2" s="3"/>
    </row>
    <row r="3" spans="1:12" ht="42.75" x14ac:dyDescent="0.2">
      <c r="A3" s="88"/>
      <c r="B3" s="88"/>
      <c r="C3" s="88"/>
      <c r="D3" s="70" t="s">
        <v>12</v>
      </c>
      <c r="E3" s="70" t="s">
        <v>4</v>
      </c>
      <c r="F3" s="70" t="s">
        <v>5</v>
      </c>
      <c r="G3" s="86"/>
      <c r="H3" s="87"/>
      <c r="I3" s="5"/>
      <c r="J3" s="5"/>
      <c r="K3" s="6"/>
      <c r="L3" s="3"/>
    </row>
    <row r="4" spans="1:12" ht="45" customHeight="1" x14ac:dyDescent="0.2">
      <c r="A4" s="79" t="s">
        <v>6</v>
      </c>
      <c r="B4" s="80"/>
      <c r="C4" s="71" t="s">
        <v>7</v>
      </c>
      <c r="D4" s="72">
        <f>'Разв. образ.'!D3+'Соц. и дем. раз.'!D3+'Культ. простр.'!D3+'Разв. физ. кул.'!D3+'Поддер. занят.'!D3+'Разв. агропром.'!D3+'Жилищ. сфер.'!D3+'Жил.-ком.'!D3+'Проф. правонар.'!D3+'Укрепл. межнац.'!D3+'Безоп. жизн.'!D3+'Эколог. без.'!D3+'Разв. эконом.'!D3+'Цифр. разв.'!D3+'Совр. трансп.'!D3+'Управ. мун. фин.'!D3+'Разв. гражд. общ.'!D3+'Управ. муниц. имущ.'!D3+'Муниц. служ.'!D3+'Содер. гор. тер.'!D3+'Устойч. разв. КМНС'!D3</f>
        <v>155220.5</v>
      </c>
      <c r="E4" s="72">
        <v>120292.8</v>
      </c>
      <c r="F4" s="72">
        <f>E4/D4*100</f>
        <v>77.498010894179572</v>
      </c>
      <c r="G4" s="77" t="s">
        <v>375</v>
      </c>
      <c r="H4" s="78" t="s">
        <v>384</v>
      </c>
      <c r="I4" s="9"/>
      <c r="J4" s="9"/>
      <c r="K4" s="10"/>
      <c r="L4" s="10"/>
    </row>
    <row r="5" spans="1:12" ht="30" customHeight="1" x14ac:dyDescent="0.2">
      <c r="A5" s="81"/>
      <c r="B5" s="82"/>
      <c r="C5" s="71" t="s">
        <v>8</v>
      </c>
      <c r="D5" s="72">
        <f>'Разв. образ.'!D4+'Соц. и дем. раз.'!D4+'Культ. простр.'!D4+'Разв. физ. кул.'!D4+'Поддер. занят.'!D4+'Разв. агропром.'!D4+'Жилищ. сфер.'!D4+'Жил.-ком.'!D4+'Проф. правонар.'!D4+'Укрепл. межнац.'!D4+'Безоп. жизн.'!D4+'Эколог. без.'!D4+'Разв. эконом.'!D4+'Цифр. разв.'!D4+'Совр. трансп.'!D4+'Управ. мун. фин.'!D4+'Разв. гражд. общ.'!D4+'Управ. муниц. имущ.'!D4+'Муниц. служ.'!D4+'Содер. гор. тер.'!D4+'Устойч. разв. КМНС'!D4</f>
        <v>2188574.6999999997</v>
      </c>
      <c r="E5" s="72">
        <f>'Разв. образ.'!E4+'Соц. и дем. раз.'!E4+'Культ. простр.'!E4+'Разв. физ. кул.'!E4+'Поддер. занят.'!E4+'Разв. агропром.'!E4+'Жилищ. сфер.'!E4+'Жил.-ком.'!E4+'Проф. правонар.'!E4+'Укрепл. межнац.'!E4+'Безоп. жизн.'!E4+'Эколог. без.'!E4+'Разв. эконом.'!E4+'Цифр. разв.'!E4+'Совр. трансп.'!E4+'Управ. мун. фин.'!E4+'Разв. гражд. общ.'!E4+'Управ. муниц. имущ.'!E4+'Муниц. служ.'!E4+'Содер. гор. тер.'!E4+'Устойч. разв. КМНС'!E4</f>
        <v>1532079.3</v>
      </c>
      <c r="F5" s="72">
        <f>E5/D5*100</f>
        <v>70.003518728421753</v>
      </c>
      <c r="G5" s="77"/>
      <c r="H5" s="78"/>
      <c r="I5" s="9"/>
      <c r="J5" s="9"/>
      <c r="K5" s="10"/>
      <c r="L5" s="10"/>
    </row>
    <row r="6" spans="1:12" ht="30" customHeight="1" x14ac:dyDescent="0.2">
      <c r="A6" s="81"/>
      <c r="B6" s="82"/>
      <c r="C6" s="71" t="s">
        <v>9</v>
      </c>
      <c r="D6" s="72">
        <v>3176335.7</v>
      </c>
      <c r="E6" s="72">
        <v>1832199.5</v>
      </c>
      <c r="F6" s="72">
        <f>E6/D6*100</f>
        <v>57.682804119224549</v>
      </c>
      <c r="G6" s="77"/>
      <c r="H6" s="78"/>
      <c r="I6" s="9"/>
      <c r="J6" s="9"/>
      <c r="K6" s="10"/>
      <c r="L6" s="10"/>
    </row>
    <row r="7" spans="1:12" ht="30" customHeight="1" x14ac:dyDescent="0.2">
      <c r="A7" s="81"/>
      <c r="B7" s="82"/>
      <c r="C7" s="73" t="s">
        <v>10</v>
      </c>
      <c r="D7" s="72">
        <f>'Разв. образ.'!D6+'Соц. и дем. раз.'!D6+'Культ. простр.'!D6+'Разв. физ. кул.'!D6+'Поддер. занят.'!D6+'Разв. агропром.'!D6+'Жилищ. сфер.'!D6+'Жил.-ком.'!D6+'Проф. правонар.'!D6+'Укрепл. межнац.'!D6+'Безоп. жизн.'!D6+'Эколог. без.'!D6+'Разв. эконом.'!D6+'Цифр. разв.'!D6+'Совр. трансп.'!D6+'Управ. мун. фин.'!D6+'Разв. гражд. общ.'!D6+'Управ. муниц. имущ.'!D6+'Муниц. служ.'!D6+'Содер. гор. тер.'!D6+'Устойч. разв. КМНС'!D6</f>
        <v>99955.199999999997</v>
      </c>
      <c r="E7" s="72">
        <f>'Разв. образ.'!E6+'Соц. и дем. раз.'!E6+'Культ. простр.'!E6+'Разв. физ. кул.'!E6+'Поддер. занят.'!E6+'Разв. агропром.'!E6+'Жилищ. сфер.'!E6+'Жил.-ком.'!E6+'Проф. правонар.'!E6+'Укрепл. межнац.'!E6+'Безоп. жизн.'!E6+'Эколог. без.'!E6+'Разв. эконом.'!E6+'Цифр. разв.'!E6+'Совр. трансп.'!E6+'Управ. мун. фин.'!E6+'Разв. гражд. общ.'!E6+'Управ. муниц. имущ.'!E6+'Муниц. служ.'!E6+'Содер. гор. тер.'!E6+'Устойч. разв. КМНС'!E6</f>
        <v>79476.7</v>
      </c>
      <c r="F7" s="72">
        <f>E7/D7*100</f>
        <v>79.51232152004097</v>
      </c>
      <c r="G7" s="77"/>
      <c r="H7" s="78"/>
      <c r="I7" s="9"/>
      <c r="J7" s="9"/>
      <c r="K7" s="10"/>
      <c r="L7" s="10"/>
    </row>
    <row r="8" spans="1:12" ht="30" customHeight="1" x14ac:dyDescent="0.2">
      <c r="A8" s="83"/>
      <c r="B8" s="84"/>
      <c r="C8" s="74" t="s">
        <v>11</v>
      </c>
      <c r="D8" s="75">
        <f>SUM(D4:D6)</f>
        <v>5520130.9000000004</v>
      </c>
      <c r="E8" s="75">
        <f>SUM(E4:E6)</f>
        <v>3484571.6</v>
      </c>
      <c r="F8" s="75">
        <f>E8/D8*100</f>
        <v>63.124800174575569</v>
      </c>
      <c r="G8" s="77"/>
      <c r="H8" s="78"/>
    </row>
  </sheetData>
  <mergeCells count="8">
    <mergeCell ref="G4:G8"/>
    <mergeCell ref="H4:H8"/>
    <mergeCell ref="A4:B8"/>
    <mergeCell ref="D2:F2"/>
    <mergeCell ref="G2:G3"/>
    <mergeCell ref="H2:H3"/>
    <mergeCell ref="A2:B3"/>
    <mergeCell ref="C2:C3"/>
  </mergeCells>
  <pageMargins left="0.7" right="0.7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3" sqref="H43:H47"/>
    </sheetView>
  </sheetViews>
  <sheetFormatPr defaultRowHeight="15" x14ac:dyDescent="0.25"/>
  <cols>
    <col min="1" max="1" width="4.42578125" customWidth="1"/>
    <col min="2" max="2" width="34.140625" customWidth="1"/>
    <col min="3" max="3" width="21.140625" customWidth="1"/>
    <col min="4" max="6" width="12.85546875" customWidth="1"/>
    <col min="7" max="7" width="40.140625" customWidth="1"/>
    <col min="8" max="8" width="36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5">
      <c r="A3" s="216" t="s">
        <v>111</v>
      </c>
      <c r="B3" s="105" t="s">
        <v>112</v>
      </c>
      <c r="C3" s="49" t="s">
        <v>7</v>
      </c>
      <c r="D3" s="13">
        <f t="shared" ref="D3:E6" si="0">D8+D38</f>
        <v>3.1</v>
      </c>
      <c r="E3" s="13">
        <f t="shared" si="0"/>
        <v>3.1</v>
      </c>
      <c r="F3" s="13">
        <f t="shared" ref="F3:F47" si="1">E3/D3*100</f>
        <v>100</v>
      </c>
      <c r="G3" s="124"/>
      <c r="H3" s="104"/>
    </row>
    <row r="4" spans="1:8" x14ac:dyDescent="0.25">
      <c r="A4" s="216"/>
      <c r="B4" s="105">
        <v>0</v>
      </c>
      <c r="C4" s="49" t="s">
        <v>8</v>
      </c>
      <c r="D4" s="13">
        <f t="shared" si="0"/>
        <v>2291.4</v>
      </c>
      <c r="E4" s="13">
        <f>E9+E39</f>
        <v>1910.1</v>
      </c>
      <c r="F4" s="13">
        <f t="shared" si="1"/>
        <v>83.359518198481268</v>
      </c>
      <c r="G4" s="124"/>
      <c r="H4" s="104"/>
    </row>
    <row r="5" spans="1:8" x14ac:dyDescent="0.25">
      <c r="A5" s="216"/>
      <c r="B5" s="105">
        <v>0</v>
      </c>
      <c r="C5" s="49" t="s">
        <v>9</v>
      </c>
      <c r="D5" s="13">
        <f t="shared" si="0"/>
        <v>1811.3</v>
      </c>
      <c r="E5" s="13">
        <f t="shared" si="0"/>
        <v>1221.5999999999999</v>
      </c>
      <c r="F5" s="13">
        <f t="shared" si="1"/>
        <v>67.443272787500689</v>
      </c>
      <c r="G5" s="124"/>
      <c r="H5" s="104"/>
    </row>
    <row r="6" spans="1:8" x14ac:dyDescent="0.25">
      <c r="A6" s="216"/>
      <c r="B6" s="105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x14ac:dyDescent="0.25">
      <c r="A7" s="216"/>
      <c r="B7" s="105"/>
      <c r="C7" s="45" t="s">
        <v>11</v>
      </c>
      <c r="D7" s="14">
        <f t="shared" ref="D7:E7" si="2">SUM(D3:D6)</f>
        <v>4105.8</v>
      </c>
      <c r="E7" s="14">
        <f t="shared" si="2"/>
        <v>3134.7999999999997</v>
      </c>
      <c r="F7" s="14">
        <f t="shared" si="1"/>
        <v>76.350528520629339</v>
      </c>
      <c r="G7" s="124"/>
      <c r="H7" s="104"/>
    </row>
    <row r="8" spans="1:8" x14ac:dyDescent="0.25">
      <c r="A8" s="179" t="s">
        <v>13</v>
      </c>
      <c r="B8" s="182" t="s">
        <v>113</v>
      </c>
      <c r="C8" s="49" t="s">
        <v>7</v>
      </c>
      <c r="D8" s="15">
        <f t="shared" ref="D8:E11" si="3">D13+D18+D23+D28+D33</f>
        <v>3.1</v>
      </c>
      <c r="E8" s="15">
        <f t="shared" si="3"/>
        <v>3.1</v>
      </c>
      <c r="F8" s="13">
        <f t="shared" si="1"/>
        <v>100</v>
      </c>
      <c r="G8" s="217"/>
      <c r="H8" s="219"/>
    </row>
    <row r="9" spans="1:8" x14ac:dyDescent="0.25">
      <c r="A9" s="180"/>
      <c r="B9" s="183"/>
      <c r="C9" s="49" t="s">
        <v>8</v>
      </c>
      <c r="D9" s="15">
        <f t="shared" si="3"/>
        <v>2291.4</v>
      </c>
      <c r="E9" s="15">
        <f>E14+E19+E24+E29+E34</f>
        <v>1910.1</v>
      </c>
      <c r="F9" s="13">
        <f t="shared" si="1"/>
        <v>83.359518198481268</v>
      </c>
      <c r="G9" s="218"/>
      <c r="H9" s="220"/>
    </row>
    <row r="10" spans="1:8" x14ac:dyDescent="0.25">
      <c r="A10" s="180"/>
      <c r="B10" s="183"/>
      <c r="C10" s="49" t="s">
        <v>9</v>
      </c>
      <c r="D10" s="15">
        <f t="shared" si="3"/>
        <v>1566.3</v>
      </c>
      <c r="E10" s="15">
        <f t="shared" si="3"/>
        <v>1026.5999999999999</v>
      </c>
      <c r="F10" s="13">
        <f t="shared" si="1"/>
        <v>65.542999425397426</v>
      </c>
      <c r="G10" s="218"/>
      <c r="H10" s="220"/>
    </row>
    <row r="11" spans="1:8" x14ac:dyDescent="0.25">
      <c r="A11" s="180"/>
      <c r="B11" s="183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218"/>
      <c r="H11" s="220"/>
    </row>
    <row r="12" spans="1:8" x14ac:dyDescent="0.25">
      <c r="A12" s="180"/>
      <c r="B12" s="183"/>
      <c r="C12" s="46" t="s">
        <v>11</v>
      </c>
      <c r="D12" s="14">
        <f t="shared" ref="D12:E12" si="4">SUM(D8:D11)</f>
        <v>3860.8</v>
      </c>
      <c r="E12" s="14">
        <f t="shared" si="4"/>
        <v>2939.7999999999997</v>
      </c>
      <c r="F12" s="14">
        <f t="shared" si="1"/>
        <v>76.144840447575618</v>
      </c>
      <c r="G12" s="218"/>
      <c r="H12" s="221"/>
    </row>
    <row r="13" spans="1:8" ht="21" customHeight="1" x14ac:dyDescent="0.25">
      <c r="A13" s="186" t="s">
        <v>33</v>
      </c>
      <c r="B13" s="167" t="s">
        <v>114</v>
      </c>
      <c r="C13" s="49" t="s">
        <v>7</v>
      </c>
      <c r="D13" s="15">
        <v>0</v>
      </c>
      <c r="E13" s="15">
        <v>0</v>
      </c>
      <c r="F13" s="13">
        <v>0</v>
      </c>
      <c r="G13" s="167" t="s">
        <v>115</v>
      </c>
      <c r="H13" s="162" t="s">
        <v>291</v>
      </c>
    </row>
    <row r="14" spans="1:8" ht="21" customHeight="1" x14ac:dyDescent="0.25">
      <c r="A14" s="187"/>
      <c r="B14" s="168"/>
      <c r="C14" s="49" t="s">
        <v>8</v>
      </c>
      <c r="D14" s="13">
        <v>0</v>
      </c>
      <c r="E14" s="13">
        <v>0</v>
      </c>
      <c r="F14" s="13">
        <v>0</v>
      </c>
      <c r="G14" s="168"/>
      <c r="H14" s="163"/>
    </row>
    <row r="15" spans="1:8" ht="21" customHeight="1" x14ac:dyDescent="0.25">
      <c r="A15" s="187"/>
      <c r="B15" s="168"/>
      <c r="C15" s="49" t="s">
        <v>9</v>
      </c>
      <c r="D15" s="13">
        <v>1437</v>
      </c>
      <c r="E15" s="13">
        <v>917.3</v>
      </c>
      <c r="F15" s="13">
        <f t="shared" si="1"/>
        <v>63.834377174669442</v>
      </c>
      <c r="G15" s="168"/>
      <c r="H15" s="163"/>
    </row>
    <row r="16" spans="1:8" ht="21" customHeight="1" x14ac:dyDescent="0.25">
      <c r="A16" s="187"/>
      <c r="B16" s="168"/>
      <c r="C16" s="48" t="s">
        <v>10</v>
      </c>
      <c r="D16" s="13">
        <v>0</v>
      </c>
      <c r="E16" s="13">
        <v>0</v>
      </c>
      <c r="F16" s="13">
        <v>0</v>
      </c>
      <c r="G16" s="168"/>
      <c r="H16" s="163"/>
    </row>
    <row r="17" spans="1:8" ht="21" customHeight="1" x14ac:dyDescent="0.25">
      <c r="A17" s="187"/>
      <c r="B17" s="168"/>
      <c r="C17" s="47" t="s">
        <v>11</v>
      </c>
      <c r="D17" s="13">
        <f t="shared" ref="D17:E17" si="5">SUM(D13:D16)</f>
        <v>1437</v>
      </c>
      <c r="E17" s="13">
        <f t="shared" si="5"/>
        <v>917.3</v>
      </c>
      <c r="F17" s="13">
        <f t="shared" si="1"/>
        <v>63.834377174669442</v>
      </c>
      <c r="G17" s="168"/>
      <c r="H17" s="163"/>
    </row>
    <row r="18" spans="1:8" x14ac:dyDescent="0.25">
      <c r="A18" s="186" t="s">
        <v>35</v>
      </c>
      <c r="B18" s="167" t="s">
        <v>116</v>
      </c>
      <c r="C18" s="49" t="s">
        <v>7</v>
      </c>
      <c r="D18" s="15">
        <v>0</v>
      </c>
      <c r="E18" s="15">
        <v>0</v>
      </c>
      <c r="F18" s="13">
        <v>0</v>
      </c>
      <c r="G18" s="167" t="s">
        <v>117</v>
      </c>
      <c r="H18" s="163"/>
    </row>
    <row r="19" spans="1:8" x14ac:dyDescent="0.25">
      <c r="A19" s="187"/>
      <c r="B19" s="168"/>
      <c r="C19" s="49" t="s">
        <v>8</v>
      </c>
      <c r="D19" s="13">
        <v>94.3</v>
      </c>
      <c r="E19" s="13">
        <v>48</v>
      </c>
      <c r="F19" s="13">
        <f t="shared" si="1"/>
        <v>50.901378579003186</v>
      </c>
      <c r="G19" s="168"/>
      <c r="H19" s="163"/>
    </row>
    <row r="20" spans="1:8" x14ac:dyDescent="0.25">
      <c r="A20" s="187"/>
      <c r="B20" s="168"/>
      <c r="C20" s="49" t="s">
        <v>9</v>
      </c>
      <c r="D20" s="13">
        <v>40.5</v>
      </c>
      <c r="E20" s="13">
        <v>20.6</v>
      </c>
      <c r="F20" s="13">
        <f t="shared" si="1"/>
        <v>50.864197530864196</v>
      </c>
      <c r="G20" s="168"/>
      <c r="H20" s="163"/>
    </row>
    <row r="21" spans="1:8" x14ac:dyDescent="0.25">
      <c r="A21" s="187"/>
      <c r="B21" s="168"/>
      <c r="C21" s="48" t="s">
        <v>10</v>
      </c>
      <c r="D21" s="13">
        <v>0</v>
      </c>
      <c r="E21" s="13">
        <v>0</v>
      </c>
      <c r="F21" s="13">
        <v>0</v>
      </c>
      <c r="G21" s="168"/>
      <c r="H21" s="163"/>
    </row>
    <row r="22" spans="1:8" x14ac:dyDescent="0.25">
      <c r="A22" s="187"/>
      <c r="B22" s="168"/>
      <c r="C22" s="47" t="s">
        <v>11</v>
      </c>
      <c r="D22" s="13">
        <f t="shared" ref="D22:E22" si="6">SUM(D18:D21)</f>
        <v>134.80000000000001</v>
      </c>
      <c r="E22" s="13">
        <f t="shared" si="6"/>
        <v>68.599999999999994</v>
      </c>
      <c r="F22" s="13">
        <f t="shared" si="1"/>
        <v>50.890207715133521</v>
      </c>
      <c r="G22" s="168"/>
      <c r="H22" s="163"/>
    </row>
    <row r="23" spans="1:8" x14ac:dyDescent="0.25">
      <c r="A23" s="186" t="s">
        <v>41</v>
      </c>
      <c r="B23" s="167" t="s">
        <v>118</v>
      </c>
      <c r="C23" s="49" t="s">
        <v>7</v>
      </c>
      <c r="D23" s="15">
        <v>0</v>
      </c>
      <c r="E23" s="15">
        <v>0</v>
      </c>
      <c r="F23" s="13">
        <v>0</v>
      </c>
      <c r="G23" s="167" t="s">
        <v>119</v>
      </c>
      <c r="H23" s="163"/>
    </row>
    <row r="24" spans="1:8" x14ac:dyDescent="0.25">
      <c r="A24" s="187"/>
      <c r="B24" s="168"/>
      <c r="C24" s="49" t="s">
        <v>8</v>
      </c>
      <c r="D24" s="13">
        <v>2197.1</v>
      </c>
      <c r="E24" s="13">
        <v>1862.1</v>
      </c>
      <c r="F24" s="13">
        <f t="shared" si="1"/>
        <v>84.752628464794498</v>
      </c>
      <c r="G24" s="168"/>
      <c r="H24" s="163"/>
    </row>
    <row r="25" spans="1:8" x14ac:dyDescent="0.25">
      <c r="A25" s="187"/>
      <c r="B25" s="168"/>
      <c r="C25" s="49" t="s">
        <v>9</v>
      </c>
      <c r="D25" s="13">
        <v>17.8</v>
      </c>
      <c r="E25" s="13">
        <v>17.8</v>
      </c>
      <c r="F25" s="13">
        <v>0</v>
      </c>
      <c r="G25" s="168"/>
      <c r="H25" s="163"/>
    </row>
    <row r="26" spans="1:8" x14ac:dyDescent="0.25">
      <c r="A26" s="187"/>
      <c r="B26" s="168"/>
      <c r="C26" s="48" t="s">
        <v>10</v>
      </c>
      <c r="D26" s="13">
        <v>0</v>
      </c>
      <c r="E26" s="13">
        <v>0</v>
      </c>
      <c r="F26" s="13">
        <v>0</v>
      </c>
      <c r="G26" s="168"/>
      <c r="H26" s="163"/>
    </row>
    <row r="27" spans="1:8" x14ac:dyDescent="0.25">
      <c r="A27" s="187"/>
      <c r="B27" s="168"/>
      <c r="C27" s="47" t="s">
        <v>11</v>
      </c>
      <c r="D27" s="13">
        <f t="shared" ref="D27:E27" si="7">SUM(D23:D26)</f>
        <v>2214.9</v>
      </c>
      <c r="E27" s="13">
        <f t="shared" si="7"/>
        <v>1879.8999999999999</v>
      </c>
      <c r="F27" s="13">
        <f t="shared" si="1"/>
        <v>84.875163664273771</v>
      </c>
      <c r="G27" s="168"/>
      <c r="H27" s="163"/>
    </row>
    <row r="28" spans="1:8" x14ac:dyDescent="0.25">
      <c r="A28" s="170" t="s">
        <v>16</v>
      </c>
      <c r="B28" s="102" t="s">
        <v>120</v>
      </c>
      <c r="C28" s="49" t="s">
        <v>7</v>
      </c>
      <c r="D28" s="15">
        <v>3.1</v>
      </c>
      <c r="E28" s="15">
        <v>3.1</v>
      </c>
      <c r="F28" s="13">
        <f t="shared" si="1"/>
        <v>100</v>
      </c>
      <c r="G28" s="102" t="s">
        <v>313</v>
      </c>
      <c r="H28" s="163"/>
    </row>
    <row r="29" spans="1:8" x14ac:dyDescent="0.25">
      <c r="A29" s="170"/>
      <c r="B29" s="102"/>
      <c r="C29" s="49" t="s">
        <v>8</v>
      </c>
      <c r="D29" s="13">
        <v>0</v>
      </c>
      <c r="E29" s="13">
        <v>0</v>
      </c>
      <c r="F29" s="13">
        <v>0</v>
      </c>
      <c r="G29" s="102"/>
      <c r="H29" s="163"/>
    </row>
    <row r="30" spans="1:8" x14ac:dyDescent="0.25">
      <c r="A30" s="170"/>
      <c r="B30" s="102"/>
      <c r="C30" s="49" t="s">
        <v>9</v>
      </c>
      <c r="D30" s="13">
        <v>0</v>
      </c>
      <c r="E30" s="13">
        <v>0</v>
      </c>
      <c r="F30" s="13">
        <v>0</v>
      </c>
      <c r="G30" s="102"/>
      <c r="H30" s="163"/>
    </row>
    <row r="31" spans="1:8" x14ac:dyDescent="0.25">
      <c r="A31" s="170"/>
      <c r="B31" s="102"/>
      <c r="C31" s="48" t="s">
        <v>10</v>
      </c>
      <c r="D31" s="13">
        <v>0</v>
      </c>
      <c r="E31" s="13">
        <v>0</v>
      </c>
      <c r="F31" s="13">
        <v>0</v>
      </c>
      <c r="G31" s="102"/>
      <c r="H31" s="163"/>
    </row>
    <row r="32" spans="1:8" x14ac:dyDescent="0.25">
      <c r="A32" s="170"/>
      <c r="B32" s="102"/>
      <c r="C32" s="44" t="s">
        <v>11</v>
      </c>
      <c r="D32" s="13">
        <f t="shared" ref="D32:E32" si="8">SUM(D28:D31)</f>
        <v>3.1</v>
      </c>
      <c r="E32" s="13">
        <f t="shared" si="8"/>
        <v>3.1</v>
      </c>
      <c r="F32" s="13">
        <f t="shared" si="1"/>
        <v>100</v>
      </c>
      <c r="G32" s="102"/>
      <c r="H32" s="163"/>
    </row>
    <row r="33" spans="1:8" x14ac:dyDescent="0.25">
      <c r="A33" s="186" t="s">
        <v>121</v>
      </c>
      <c r="B33" s="167" t="s">
        <v>122</v>
      </c>
      <c r="C33" s="49" t="s">
        <v>7</v>
      </c>
      <c r="D33" s="15">
        <v>0</v>
      </c>
      <c r="E33" s="15">
        <v>0</v>
      </c>
      <c r="F33" s="13">
        <v>0</v>
      </c>
      <c r="G33" s="167" t="s">
        <v>292</v>
      </c>
      <c r="H33" s="163"/>
    </row>
    <row r="34" spans="1:8" x14ac:dyDescent="0.25">
      <c r="A34" s="187"/>
      <c r="B34" s="168"/>
      <c r="C34" s="49" t="s">
        <v>8</v>
      </c>
      <c r="D34" s="13">
        <v>0</v>
      </c>
      <c r="E34" s="13">
        <v>0</v>
      </c>
      <c r="F34" s="13">
        <v>0</v>
      </c>
      <c r="G34" s="168"/>
      <c r="H34" s="163"/>
    </row>
    <row r="35" spans="1:8" x14ac:dyDescent="0.25">
      <c r="A35" s="187"/>
      <c r="B35" s="168"/>
      <c r="C35" s="49" t="s">
        <v>9</v>
      </c>
      <c r="D35" s="13">
        <v>71</v>
      </c>
      <c r="E35" s="13">
        <v>70.900000000000006</v>
      </c>
      <c r="F35" s="13">
        <f t="shared" si="1"/>
        <v>99.859154929577471</v>
      </c>
      <c r="G35" s="168"/>
      <c r="H35" s="163"/>
    </row>
    <row r="36" spans="1:8" x14ac:dyDescent="0.25">
      <c r="A36" s="187"/>
      <c r="B36" s="168"/>
      <c r="C36" s="48" t="s">
        <v>10</v>
      </c>
      <c r="D36" s="13">
        <v>0</v>
      </c>
      <c r="E36" s="13">
        <v>0</v>
      </c>
      <c r="F36" s="13">
        <v>0</v>
      </c>
      <c r="G36" s="168"/>
      <c r="H36" s="163"/>
    </row>
    <row r="37" spans="1:8" x14ac:dyDescent="0.25">
      <c r="A37" s="187"/>
      <c r="B37" s="168"/>
      <c r="C37" s="47" t="s">
        <v>11</v>
      </c>
      <c r="D37" s="13">
        <f t="shared" ref="D37:E37" si="9">SUM(D33:D36)</f>
        <v>71</v>
      </c>
      <c r="E37" s="13">
        <f t="shared" si="9"/>
        <v>70.900000000000006</v>
      </c>
      <c r="F37" s="13">
        <f t="shared" si="1"/>
        <v>99.859154929577471</v>
      </c>
      <c r="G37" s="168"/>
      <c r="H37" s="164"/>
    </row>
    <row r="38" spans="1:8" x14ac:dyDescent="0.25">
      <c r="A38" s="179" t="s">
        <v>18</v>
      </c>
      <c r="B38" s="95" t="s">
        <v>123</v>
      </c>
      <c r="C38" s="49" t="s">
        <v>7</v>
      </c>
      <c r="D38" s="13">
        <f t="shared" ref="D38:E41" si="10">D43</f>
        <v>0</v>
      </c>
      <c r="E38" s="13">
        <f t="shared" si="10"/>
        <v>0</v>
      </c>
      <c r="F38" s="13">
        <v>0</v>
      </c>
      <c r="G38" s="92"/>
      <c r="H38" s="222"/>
    </row>
    <row r="39" spans="1:8" x14ac:dyDescent="0.25">
      <c r="A39" s="180"/>
      <c r="B39" s="96"/>
      <c r="C39" s="49" t="s">
        <v>8</v>
      </c>
      <c r="D39" s="13">
        <f t="shared" si="10"/>
        <v>0</v>
      </c>
      <c r="E39" s="13">
        <f t="shared" si="10"/>
        <v>0</v>
      </c>
      <c r="F39" s="13">
        <v>0</v>
      </c>
      <c r="G39" s="93"/>
      <c r="H39" s="223"/>
    </row>
    <row r="40" spans="1:8" x14ac:dyDescent="0.25">
      <c r="A40" s="180"/>
      <c r="B40" s="96"/>
      <c r="C40" s="49" t="s">
        <v>9</v>
      </c>
      <c r="D40" s="13">
        <f t="shared" si="10"/>
        <v>245</v>
      </c>
      <c r="E40" s="13">
        <f t="shared" si="10"/>
        <v>195</v>
      </c>
      <c r="F40" s="13">
        <f t="shared" si="1"/>
        <v>79.591836734693871</v>
      </c>
      <c r="G40" s="93"/>
      <c r="H40" s="223"/>
    </row>
    <row r="41" spans="1:8" x14ac:dyDescent="0.25">
      <c r="A41" s="180"/>
      <c r="B41" s="96"/>
      <c r="C41" s="48" t="s">
        <v>10</v>
      </c>
      <c r="D41" s="13">
        <f t="shared" si="10"/>
        <v>0</v>
      </c>
      <c r="E41" s="13">
        <f t="shared" si="10"/>
        <v>0</v>
      </c>
      <c r="F41" s="13">
        <v>0</v>
      </c>
      <c r="G41" s="93"/>
      <c r="H41" s="223"/>
    </row>
    <row r="42" spans="1:8" x14ac:dyDescent="0.25">
      <c r="A42" s="181"/>
      <c r="B42" s="97"/>
      <c r="C42" s="45" t="s">
        <v>11</v>
      </c>
      <c r="D42" s="14">
        <f t="shared" ref="D42:E42" si="11">SUM(D38:D41)</f>
        <v>245</v>
      </c>
      <c r="E42" s="14">
        <f t="shared" si="11"/>
        <v>195</v>
      </c>
      <c r="F42" s="14">
        <f t="shared" si="1"/>
        <v>79.591836734693871</v>
      </c>
      <c r="G42" s="94"/>
      <c r="H42" s="224"/>
    </row>
    <row r="43" spans="1:8" x14ac:dyDescent="0.25">
      <c r="A43" s="98" t="s">
        <v>20</v>
      </c>
      <c r="B43" s="102" t="s">
        <v>124</v>
      </c>
      <c r="C43" s="49" t="s">
        <v>7</v>
      </c>
      <c r="D43" s="15">
        <v>0</v>
      </c>
      <c r="E43" s="15">
        <v>0</v>
      </c>
      <c r="F43" s="13">
        <v>0</v>
      </c>
      <c r="G43" s="101" t="s">
        <v>125</v>
      </c>
      <c r="H43" s="162" t="s">
        <v>293</v>
      </c>
    </row>
    <row r="44" spans="1:8" x14ac:dyDescent="0.25">
      <c r="A44" s="98"/>
      <c r="B44" s="102"/>
      <c r="C44" s="49" t="s">
        <v>8</v>
      </c>
      <c r="D44" s="15">
        <v>0</v>
      </c>
      <c r="E44" s="15">
        <v>0</v>
      </c>
      <c r="F44" s="13">
        <v>0</v>
      </c>
      <c r="G44" s="101"/>
      <c r="H44" s="163"/>
    </row>
    <row r="45" spans="1:8" x14ac:dyDescent="0.25">
      <c r="A45" s="98"/>
      <c r="B45" s="102"/>
      <c r="C45" s="49" t="s">
        <v>9</v>
      </c>
      <c r="D45" s="15">
        <v>245</v>
      </c>
      <c r="E45" s="15">
        <v>195</v>
      </c>
      <c r="F45" s="13">
        <f t="shared" si="1"/>
        <v>79.591836734693871</v>
      </c>
      <c r="G45" s="101"/>
      <c r="H45" s="163"/>
    </row>
    <row r="46" spans="1:8" x14ac:dyDescent="0.25">
      <c r="A46" s="98"/>
      <c r="B46" s="102"/>
      <c r="C46" s="48" t="s">
        <v>10</v>
      </c>
      <c r="D46" s="15">
        <v>0</v>
      </c>
      <c r="E46" s="15">
        <v>0</v>
      </c>
      <c r="F46" s="13">
        <v>0</v>
      </c>
      <c r="G46" s="101"/>
      <c r="H46" s="163"/>
    </row>
    <row r="47" spans="1:8" x14ac:dyDescent="0.25">
      <c r="A47" s="98"/>
      <c r="B47" s="102"/>
      <c r="C47" s="44" t="s">
        <v>11</v>
      </c>
      <c r="D47" s="13">
        <f t="shared" ref="D47:E47" si="12">SUM(D43:D46)</f>
        <v>245</v>
      </c>
      <c r="E47" s="13">
        <f t="shared" si="12"/>
        <v>195</v>
      </c>
      <c r="F47" s="13">
        <f t="shared" si="1"/>
        <v>79.591836734693871</v>
      </c>
      <c r="G47" s="101"/>
      <c r="H47" s="164"/>
    </row>
  </sheetData>
  <mergeCells count="37">
    <mergeCell ref="G23:G27"/>
    <mergeCell ref="A28:A32"/>
    <mergeCell ref="B28:B32"/>
    <mergeCell ref="G28:G32"/>
    <mergeCell ref="A43:A47"/>
    <mergeCell ref="B43:B47"/>
    <mergeCell ref="G43:G47"/>
    <mergeCell ref="H43:H47"/>
    <mergeCell ref="A38:A42"/>
    <mergeCell ref="B38:B42"/>
    <mergeCell ref="G38:G42"/>
    <mergeCell ref="H38:H4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37"/>
    <mergeCell ref="A33:A37"/>
    <mergeCell ref="B33:B37"/>
    <mergeCell ref="G33:G37"/>
    <mergeCell ref="A23:A27"/>
    <mergeCell ref="B23:B27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4" fitToHeight="0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8" sqref="H48"/>
    </sheetView>
  </sheetViews>
  <sheetFormatPr defaultRowHeight="15" x14ac:dyDescent="0.25"/>
  <cols>
    <col min="1" max="1" width="4.42578125" bestFit="1" customWidth="1"/>
    <col min="2" max="2" width="33.28515625" customWidth="1"/>
    <col min="3" max="3" width="20.85546875" customWidth="1"/>
    <col min="4" max="6" width="12.85546875" customWidth="1"/>
    <col min="7" max="7" width="38.85546875" customWidth="1"/>
    <col min="8" max="8" width="36.570312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126</v>
      </c>
      <c r="B3" s="105" t="s">
        <v>127</v>
      </c>
      <c r="C3" s="49" t="s">
        <v>7</v>
      </c>
      <c r="D3" s="13">
        <f t="shared" ref="D3:E6" si="0">D8+D33</f>
        <v>0</v>
      </c>
      <c r="E3" s="13">
        <f t="shared" si="0"/>
        <v>0</v>
      </c>
      <c r="F3" s="13">
        <v>0</v>
      </c>
      <c r="G3" s="102"/>
      <c r="H3" s="104"/>
    </row>
    <row r="4" spans="1:8" ht="15" customHeight="1" x14ac:dyDescent="0.25">
      <c r="A4" s="111"/>
      <c r="B4" s="105">
        <v>0</v>
      </c>
      <c r="C4" s="49" t="s">
        <v>8</v>
      </c>
      <c r="D4" s="13">
        <f t="shared" si="0"/>
        <v>195.6</v>
      </c>
      <c r="E4" s="13">
        <f t="shared" si="0"/>
        <v>126.39999999999999</v>
      </c>
      <c r="F4" s="13">
        <f t="shared" ref="F4:F47" si="1">E4/D4*100</f>
        <v>64.621676891615536</v>
      </c>
      <c r="G4" s="102"/>
      <c r="H4" s="104"/>
    </row>
    <row r="5" spans="1:8" ht="15" customHeight="1" x14ac:dyDescent="0.25">
      <c r="A5" s="111"/>
      <c r="B5" s="105">
        <v>0</v>
      </c>
      <c r="C5" s="49" t="s">
        <v>9</v>
      </c>
      <c r="D5" s="13">
        <f t="shared" si="0"/>
        <v>453.4</v>
      </c>
      <c r="E5" s="13">
        <f t="shared" si="0"/>
        <v>284.60000000000002</v>
      </c>
      <c r="F5" s="13">
        <f t="shared" si="1"/>
        <v>62.770180855756522</v>
      </c>
      <c r="G5" s="102"/>
      <c r="H5" s="104"/>
    </row>
    <row r="6" spans="1:8" ht="15" customHeight="1" x14ac:dyDescent="0.25">
      <c r="A6" s="111"/>
      <c r="B6" s="105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102"/>
      <c r="H6" s="104"/>
    </row>
    <row r="7" spans="1:8" ht="15" customHeight="1" x14ac:dyDescent="0.25">
      <c r="A7" s="111"/>
      <c r="B7" s="105"/>
      <c r="C7" s="45" t="s">
        <v>11</v>
      </c>
      <c r="D7" s="14">
        <f t="shared" ref="D7:E7" si="2">SUM(D3:D6)</f>
        <v>649</v>
      </c>
      <c r="E7" s="14">
        <f t="shared" si="2"/>
        <v>411</v>
      </c>
      <c r="F7" s="13">
        <f t="shared" si="1"/>
        <v>63.328197226502311</v>
      </c>
      <c r="G7" s="102"/>
      <c r="H7" s="104"/>
    </row>
    <row r="8" spans="1:8" ht="30" customHeight="1" x14ac:dyDescent="0.25">
      <c r="A8" s="179" t="s">
        <v>13</v>
      </c>
      <c r="B8" s="182" t="s">
        <v>128</v>
      </c>
      <c r="C8" s="49" t="s">
        <v>7</v>
      </c>
      <c r="D8" s="15">
        <f t="shared" ref="D8:E11" si="3">D13+D18+D23+D28</f>
        <v>0</v>
      </c>
      <c r="E8" s="15">
        <f t="shared" si="3"/>
        <v>0</v>
      </c>
      <c r="F8" s="13">
        <v>0</v>
      </c>
      <c r="G8" s="167"/>
      <c r="H8" s="219"/>
    </row>
    <row r="9" spans="1:8" ht="30" customHeight="1" x14ac:dyDescent="0.25">
      <c r="A9" s="180"/>
      <c r="B9" s="183"/>
      <c r="C9" s="49" t="s">
        <v>8</v>
      </c>
      <c r="D9" s="15">
        <f t="shared" si="3"/>
        <v>97.8</v>
      </c>
      <c r="E9" s="15">
        <f t="shared" si="3"/>
        <v>69.599999999999994</v>
      </c>
      <c r="F9" s="13">
        <f t="shared" si="1"/>
        <v>71.165644171779135</v>
      </c>
      <c r="G9" s="168"/>
      <c r="H9" s="220"/>
    </row>
    <row r="10" spans="1:8" ht="30" customHeight="1" x14ac:dyDescent="0.25">
      <c r="A10" s="180"/>
      <c r="B10" s="183"/>
      <c r="C10" s="49" t="s">
        <v>9</v>
      </c>
      <c r="D10" s="15">
        <f t="shared" si="3"/>
        <v>226.7</v>
      </c>
      <c r="E10" s="15">
        <f t="shared" si="3"/>
        <v>159.4</v>
      </c>
      <c r="F10" s="13">
        <f t="shared" si="1"/>
        <v>70.313189236876937</v>
      </c>
      <c r="G10" s="168"/>
      <c r="H10" s="220"/>
    </row>
    <row r="11" spans="1:8" ht="30" customHeight="1" x14ac:dyDescent="0.25">
      <c r="A11" s="180"/>
      <c r="B11" s="183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68"/>
      <c r="H11" s="220"/>
    </row>
    <row r="12" spans="1:8" ht="30" customHeight="1" x14ac:dyDescent="0.25">
      <c r="A12" s="180"/>
      <c r="B12" s="183"/>
      <c r="C12" s="46" t="s">
        <v>11</v>
      </c>
      <c r="D12" s="14">
        <f t="shared" ref="D12:E12" si="4">SUM(D8:D11)</f>
        <v>324.5</v>
      </c>
      <c r="E12" s="14">
        <f t="shared" si="4"/>
        <v>229</v>
      </c>
      <c r="F12" s="14">
        <f t="shared" si="1"/>
        <v>70.570107858243446</v>
      </c>
      <c r="G12" s="168"/>
      <c r="H12" s="220"/>
    </row>
    <row r="13" spans="1:8" ht="30.95" customHeight="1" x14ac:dyDescent="0.25">
      <c r="A13" s="186" t="s">
        <v>35</v>
      </c>
      <c r="B13" s="225" t="s">
        <v>129</v>
      </c>
      <c r="C13" s="49" t="s">
        <v>7</v>
      </c>
      <c r="D13" s="15">
        <v>0</v>
      </c>
      <c r="E13" s="15">
        <v>0</v>
      </c>
      <c r="F13" s="13">
        <v>0</v>
      </c>
      <c r="G13" s="167" t="s">
        <v>269</v>
      </c>
      <c r="H13" s="162" t="s">
        <v>290</v>
      </c>
    </row>
    <row r="14" spans="1:8" ht="30.95" customHeight="1" x14ac:dyDescent="0.25">
      <c r="A14" s="187"/>
      <c r="B14" s="226"/>
      <c r="C14" s="49" t="s">
        <v>8</v>
      </c>
      <c r="D14" s="13">
        <v>0</v>
      </c>
      <c r="E14" s="13">
        <v>0</v>
      </c>
      <c r="F14" s="13">
        <v>0</v>
      </c>
      <c r="G14" s="168"/>
      <c r="H14" s="163"/>
    </row>
    <row r="15" spans="1:8" ht="30.95" customHeight="1" x14ac:dyDescent="0.25">
      <c r="A15" s="187"/>
      <c r="B15" s="226"/>
      <c r="C15" s="49" t="s">
        <v>9</v>
      </c>
      <c r="D15" s="13">
        <v>10</v>
      </c>
      <c r="E15" s="13">
        <v>0</v>
      </c>
      <c r="F15" s="13">
        <f t="shared" si="1"/>
        <v>0</v>
      </c>
      <c r="G15" s="168"/>
      <c r="H15" s="163"/>
    </row>
    <row r="16" spans="1:8" ht="30.95" customHeight="1" x14ac:dyDescent="0.25">
      <c r="A16" s="187"/>
      <c r="B16" s="226"/>
      <c r="C16" s="48" t="s">
        <v>10</v>
      </c>
      <c r="D16" s="13">
        <v>0</v>
      </c>
      <c r="E16" s="13">
        <v>0</v>
      </c>
      <c r="F16" s="13">
        <v>0</v>
      </c>
      <c r="G16" s="168"/>
      <c r="H16" s="163"/>
    </row>
    <row r="17" spans="1:8" ht="30.95" customHeight="1" x14ac:dyDescent="0.25">
      <c r="A17" s="187"/>
      <c r="B17" s="226"/>
      <c r="C17" s="47" t="s">
        <v>11</v>
      </c>
      <c r="D17" s="14">
        <f t="shared" ref="D17:E17" si="5">SUM(D13:D16)</f>
        <v>10</v>
      </c>
      <c r="E17" s="14">
        <f t="shared" si="5"/>
        <v>0</v>
      </c>
      <c r="F17" s="13">
        <f t="shared" si="1"/>
        <v>0</v>
      </c>
      <c r="G17" s="168"/>
      <c r="H17" s="163"/>
    </row>
    <row r="18" spans="1:8" ht="24.95" customHeight="1" x14ac:dyDescent="0.25">
      <c r="A18" s="186" t="s">
        <v>16</v>
      </c>
      <c r="B18" s="167" t="s">
        <v>130</v>
      </c>
      <c r="C18" s="49" t="s">
        <v>7</v>
      </c>
      <c r="D18" s="13">
        <v>0</v>
      </c>
      <c r="E18" s="13">
        <v>0</v>
      </c>
      <c r="F18" s="13">
        <v>0</v>
      </c>
      <c r="G18" s="167" t="s">
        <v>346</v>
      </c>
      <c r="H18" s="163"/>
    </row>
    <row r="19" spans="1:8" ht="24.95" customHeight="1" x14ac:dyDescent="0.25">
      <c r="A19" s="187"/>
      <c r="B19" s="168"/>
      <c r="C19" s="49" t="s">
        <v>8</v>
      </c>
      <c r="D19" s="13">
        <v>48.9</v>
      </c>
      <c r="E19" s="13">
        <v>20.7</v>
      </c>
      <c r="F19" s="13">
        <f t="shared" si="1"/>
        <v>42.331288343558285</v>
      </c>
      <c r="G19" s="168"/>
      <c r="H19" s="163"/>
    </row>
    <row r="20" spans="1:8" ht="24.95" customHeight="1" x14ac:dyDescent="0.25">
      <c r="A20" s="187"/>
      <c r="B20" s="168"/>
      <c r="C20" s="49" t="s">
        <v>9</v>
      </c>
      <c r="D20" s="13">
        <v>93.4</v>
      </c>
      <c r="E20" s="13">
        <v>46.1</v>
      </c>
      <c r="F20" s="13">
        <f t="shared" si="1"/>
        <v>49.357601713062103</v>
      </c>
      <c r="G20" s="168"/>
      <c r="H20" s="163"/>
    </row>
    <row r="21" spans="1:8" ht="24.95" customHeight="1" x14ac:dyDescent="0.25">
      <c r="A21" s="187"/>
      <c r="B21" s="168"/>
      <c r="C21" s="48" t="s">
        <v>10</v>
      </c>
      <c r="D21" s="13">
        <v>0</v>
      </c>
      <c r="E21" s="13">
        <v>0</v>
      </c>
      <c r="F21" s="13">
        <v>0</v>
      </c>
      <c r="G21" s="168"/>
      <c r="H21" s="163"/>
    </row>
    <row r="22" spans="1:8" ht="24.95" customHeight="1" x14ac:dyDescent="0.25">
      <c r="A22" s="188"/>
      <c r="B22" s="169"/>
      <c r="C22" s="47" t="s">
        <v>11</v>
      </c>
      <c r="D22" s="14">
        <f t="shared" ref="D22:E22" si="6">SUM(D18:D21)</f>
        <v>142.30000000000001</v>
      </c>
      <c r="E22" s="14">
        <f t="shared" si="6"/>
        <v>66.8</v>
      </c>
      <c r="F22" s="13">
        <f t="shared" si="1"/>
        <v>46.943078004216439</v>
      </c>
      <c r="G22" s="169"/>
      <c r="H22" s="163"/>
    </row>
    <row r="23" spans="1:8" ht="21" customHeight="1" x14ac:dyDescent="0.25">
      <c r="A23" s="186" t="s">
        <v>131</v>
      </c>
      <c r="B23" s="167" t="s">
        <v>132</v>
      </c>
      <c r="C23" s="49" t="s">
        <v>7</v>
      </c>
      <c r="D23" s="13">
        <v>0</v>
      </c>
      <c r="E23" s="13">
        <v>0</v>
      </c>
      <c r="F23" s="13">
        <v>0</v>
      </c>
      <c r="G23" s="167" t="s">
        <v>289</v>
      </c>
      <c r="H23" s="163"/>
    </row>
    <row r="24" spans="1:8" ht="21" customHeight="1" x14ac:dyDescent="0.25">
      <c r="A24" s="187"/>
      <c r="B24" s="168"/>
      <c r="C24" s="49" t="s">
        <v>8</v>
      </c>
      <c r="D24" s="13">
        <v>0</v>
      </c>
      <c r="E24" s="13">
        <v>0</v>
      </c>
      <c r="F24" s="13">
        <v>0</v>
      </c>
      <c r="G24" s="168"/>
      <c r="H24" s="163"/>
    </row>
    <row r="25" spans="1:8" ht="21" customHeight="1" x14ac:dyDescent="0.25">
      <c r="A25" s="187"/>
      <c r="B25" s="168"/>
      <c r="C25" s="49" t="s">
        <v>9</v>
      </c>
      <c r="D25" s="13">
        <v>10</v>
      </c>
      <c r="E25" s="13">
        <v>0</v>
      </c>
      <c r="F25" s="13">
        <f t="shared" si="1"/>
        <v>0</v>
      </c>
      <c r="G25" s="168"/>
      <c r="H25" s="163"/>
    </row>
    <row r="26" spans="1:8" ht="21" customHeight="1" x14ac:dyDescent="0.25">
      <c r="A26" s="187"/>
      <c r="B26" s="168"/>
      <c r="C26" s="48" t="s">
        <v>10</v>
      </c>
      <c r="D26" s="13">
        <v>0</v>
      </c>
      <c r="E26" s="13">
        <v>0</v>
      </c>
      <c r="F26" s="13">
        <v>0</v>
      </c>
      <c r="G26" s="168"/>
      <c r="H26" s="163"/>
    </row>
    <row r="27" spans="1:8" ht="21" customHeight="1" x14ac:dyDescent="0.25">
      <c r="A27" s="188"/>
      <c r="B27" s="169"/>
      <c r="C27" s="47" t="s">
        <v>11</v>
      </c>
      <c r="D27" s="14">
        <f t="shared" ref="D27:E27" si="7">SUM(D23:D26)</f>
        <v>10</v>
      </c>
      <c r="E27" s="14">
        <f t="shared" si="7"/>
        <v>0</v>
      </c>
      <c r="F27" s="13">
        <f t="shared" si="1"/>
        <v>0</v>
      </c>
      <c r="G27" s="169"/>
      <c r="H27" s="163"/>
    </row>
    <row r="28" spans="1:8" ht="20.100000000000001" customHeight="1" x14ac:dyDescent="0.25">
      <c r="A28" s="186" t="s">
        <v>133</v>
      </c>
      <c r="B28" s="130" t="s">
        <v>134</v>
      </c>
      <c r="C28" s="49" t="s">
        <v>7</v>
      </c>
      <c r="D28" s="13">
        <v>0</v>
      </c>
      <c r="E28" s="13">
        <v>0</v>
      </c>
      <c r="F28" s="13">
        <v>0</v>
      </c>
      <c r="G28" s="167" t="s">
        <v>296</v>
      </c>
      <c r="H28" s="163"/>
    </row>
    <row r="29" spans="1:8" ht="20.100000000000001" customHeight="1" x14ac:dyDescent="0.25">
      <c r="A29" s="187"/>
      <c r="B29" s="131"/>
      <c r="C29" s="49" t="s">
        <v>8</v>
      </c>
      <c r="D29" s="13">
        <v>48.9</v>
      </c>
      <c r="E29" s="13">
        <v>48.9</v>
      </c>
      <c r="F29" s="13">
        <f t="shared" si="1"/>
        <v>100</v>
      </c>
      <c r="G29" s="168"/>
      <c r="H29" s="163"/>
    </row>
    <row r="30" spans="1:8" ht="20.100000000000001" customHeight="1" x14ac:dyDescent="0.25">
      <c r="A30" s="187"/>
      <c r="B30" s="131"/>
      <c r="C30" s="49" t="s">
        <v>9</v>
      </c>
      <c r="D30" s="13">
        <v>113.3</v>
      </c>
      <c r="E30" s="13">
        <v>113.3</v>
      </c>
      <c r="F30" s="13">
        <f t="shared" si="1"/>
        <v>100</v>
      </c>
      <c r="G30" s="168"/>
      <c r="H30" s="163"/>
    </row>
    <row r="31" spans="1:8" ht="20.100000000000001" customHeight="1" x14ac:dyDescent="0.25">
      <c r="A31" s="187"/>
      <c r="B31" s="131"/>
      <c r="C31" s="48" t="s">
        <v>10</v>
      </c>
      <c r="D31" s="13">
        <v>0</v>
      </c>
      <c r="E31" s="13">
        <v>0</v>
      </c>
      <c r="F31" s="13">
        <v>0</v>
      </c>
      <c r="G31" s="168"/>
      <c r="H31" s="163"/>
    </row>
    <row r="32" spans="1:8" ht="20.100000000000001" customHeight="1" x14ac:dyDescent="0.25">
      <c r="A32" s="188"/>
      <c r="B32" s="132"/>
      <c r="C32" s="45" t="s">
        <v>11</v>
      </c>
      <c r="D32" s="14">
        <f t="shared" ref="D32:E32" si="8">SUM(D28:D31)</f>
        <v>162.19999999999999</v>
      </c>
      <c r="E32" s="14">
        <f t="shared" si="8"/>
        <v>162.19999999999999</v>
      </c>
      <c r="F32" s="13">
        <f t="shared" si="1"/>
        <v>100</v>
      </c>
      <c r="G32" s="169"/>
      <c r="H32" s="163"/>
    </row>
    <row r="33" spans="1:8" x14ac:dyDescent="0.25">
      <c r="A33" s="89" t="s">
        <v>18</v>
      </c>
      <c r="B33" s="130" t="s">
        <v>135</v>
      </c>
      <c r="C33" s="49" t="s">
        <v>7</v>
      </c>
      <c r="D33" s="15">
        <f t="shared" ref="D33:E36" si="9">D38+D43</f>
        <v>0</v>
      </c>
      <c r="E33" s="15">
        <f t="shared" si="9"/>
        <v>0</v>
      </c>
      <c r="F33" s="13">
        <v>0</v>
      </c>
      <c r="G33" s="167"/>
      <c r="H33" s="163"/>
    </row>
    <row r="34" spans="1:8" x14ac:dyDescent="0.25">
      <c r="A34" s="90"/>
      <c r="B34" s="131"/>
      <c r="C34" s="49" t="s">
        <v>8</v>
      </c>
      <c r="D34" s="15">
        <f t="shared" si="9"/>
        <v>97.8</v>
      </c>
      <c r="E34" s="15">
        <f t="shared" si="9"/>
        <v>56.8</v>
      </c>
      <c r="F34" s="13">
        <f t="shared" si="1"/>
        <v>58.077709611451944</v>
      </c>
      <c r="G34" s="168"/>
      <c r="H34" s="163"/>
    </row>
    <row r="35" spans="1:8" x14ac:dyDescent="0.25">
      <c r="A35" s="90"/>
      <c r="B35" s="131"/>
      <c r="C35" s="49" t="s">
        <v>9</v>
      </c>
      <c r="D35" s="15">
        <f t="shared" si="9"/>
        <v>226.7</v>
      </c>
      <c r="E35" s="15">
        <f t="shared" si="9"/>
        <v>125.2</v>
      </c>
      <c r="F35" s="13">
        <f t="shared" si="1"/>
        <v>55.227172474636092</v>
      </c>
      <c r="G35" s="168"/>
      <c r="H35" s="163"/>
    </row>
    <row r="36" spans="1:8" x14ac:dyDescent="0.25">
      <c r="A36" s="90"/>
      <c r="B36" s="131"/>
      <c r="C36" s="48" t="s">
        <v>10</v>
      </c>
      <c r="D36" s="15">
        <f t="shared" si="9"/>
        <v>0</v>
      </c>
      <c r="E36" s="15">
        <f t="shared" si="9"/>
        <v>0</v>
      </c>
      <c r="F36" s="13">
        <v>0</v>
      </c>
      <c r="G36" s="168"/>
      <c r="H36" s="163"/>
    </row>
    <row r="37" spans="1:8" x14ac:dyDescent="0.25">
      <c r="A37" s="91"/>
      <c r="B37" s="132"/>
      <c r="C37" s="45" t="s">
        <v>11</v>
      </c>
      <c r="D37" s="14">
        <f t="shared" ref="D37:E37" si="10">SUM(D33:D36)</f>
        <v>324.5</v>
      </c>
      <c r="E37" s="14">
        <f t="shared" si="10"/>
        <v>182</v>
      </c>
      <c r="F37" s="13">
        <f t="shared" si="1"/>
        <v>56.08628659476117</v>
      </c>
      <c r="G37" s="169"/>
      <c r="H37" s="163"/>
    </row>
    <row r="38" spans="1:8" ht="30.95" customHeight="1" x14ac:dyDescent="0.25">
      <c r="A38" s="89" t="s">
        <v>68</v>
      </c>
      <c r="B38" s="130" t="s">
        <v>136</v>
      </c>
      <c r="C38" s="49" t="s">
        <v>7</v>
      </c>
      <c r="D38" s="15">
        <v>0</v>
      </c>
      <c r="E38" s="15">
        <v>0</v>
      </c>
      <c r="F38" s="13">
        <v>0</v>
      </c>
      <c r="G38" s="167" t="s">
        <v>314</v>
      </c>
      <c r="H38" s="163"/>
    </row>
    <row r="39" spans="1:8" ht="30.95" customHeight="1" x14ac:dyDescent="0.25">
      <c r="A39" s="90"/>
      <c r="B39" s="131"/>
      <c r="C39" s="49" t="s">
        <v>8</v>
      </c>
      <c r="D39" s="15">
        <v>97.8</v>
      </c>
      <c r="E39" s="15">
        <v>56.8</v>
      </c>
      <c r="F39" s="13">
        <f t="shared" si="1"/>
        <v>58.077709611451944</v>
      </c>
      <c r="G39" s="168"/>
      <c r="H39" s="163"/>
    </row>
    <row r="40" spans="1:8" ht="30.95" customHeight="1" x14ac:dyDescent="0.25">
      <c r="A40" s="90"/>
      <c r="B40" s="131"/>
      <c r="C40" s="49" t="s">
        <v>9</v>
      </c>
      <c r="D40" s="15">
        <v>186.7</v>
      </c>
      <c r="E40" s="15">
        <v>85.2</v>
      </c>
      <c r="F40" s="13">
        <f t="shared" si="1"/>
        <v>45.63470808784146</v>
      </c>
      <c r="G40" s="168"/>
      <c r="H40" s="163"/>
    </row>
    <row r="41" spans="1:8" ht="30.95" customHeight="1" x14ac:dyDescent="0.25">
      <c r="A41" s="90"/>
      <c r="B41" s="131"/>
      <c r="C41" s="48" t="s">
        <v>10</v>
      </c>
      <c r="D41" s="15">
        <v>0</v>
      </c>
      <c r="E41" s="15">
        <v>0</v>
      </c>
      <c r="F41" s="13">
        <v>0</v>
      </c>
      <c r="G41" s="168"/>
      <c r="H41" s="163"/>
    </row>
    <row r="42" spans="1:8" ht="30.95" customHeight="1" x14ac:dyDescent="0.25">
      <c r="A42" s="91"/>
      <c r="B42" s="132"/>
      <c r="C42" s="45" t="s">
        <v>11</v>
      </c>
      <c r="D42" s="14">
        <f t="shared" ref="D42:E42" si="11">SUM(D38:D41)</f>
        <v>284.5</v>
      </c>
      <c r="E42" s="14">
        <f t="shared" si="11"/>
        <v>142</v>
      </c>
      <c r="F42" s="13">
        <f t="shared" si="1"/>
        <v>49.912126537785589</v>
      </c>
      <c r="G42" s="169"/>
      <c r="H42" s="163"/>
    </row>
    <row r="43" spans="1:8" ht="23.1" customHeight="1" x14ac:dyDescent="0.25">
      <c r="A43" s="186" t="s">
        <v>71</v>
      </c>
      <c r="B43" s="130" t="s">
        <v>137</v>
      </c>
      <c r="C43" s="49" t="s">
        <v>7</v>
      </c>
      <c r="D43" s="15">
        <v>0</v>
      </c>
      <c r="E43" s="15">
        <v>0</v>
      </c>
      <c r="F43" s="13">
        <v>0</v>
      </c>
      <c r="G43" s="167" t="s">
        <v>138</v>
      </c>
      <c r="H43" s="163"/>
    </row>
    <row r="44" spans="1:8" ht="23.1" customHeight="1" x14ac:dyDescent="0.25">
      <c r="A44" s="187"/>
      <c r="B44" s="131"/>
      <c r="C44" s="49" t="s">
        <v>8</v>
      </c>
      <c r="D44" s="15">
        <v>0</v>
      </c>
      <c r="E44" s="15">
        <v>0</v>
      </c>
      <c r="F44" s="13">
        <v>0</v>
      </c>
      <c r="G44" s="168"/>
      <c r="H44" s="163"/>
    </row>
    <row r="45" spans="1:8" ht="23.1" customHeight="1" x14ac:dyDescent="0.25">
      <c r="A45" s="187"/>
      <c r="B45" s="131"/>
      <c r="C45" s="49" t="s">
        <v>9</v>
      </c>
      <c r="D45" s="15">
        <v>40</v>
      </c>
      <c r="E45" s="15">
        <v>40</v>
      </c>
      <c r="F45" s="13">
        <f t="shared" si="1"/>
        <v>100</v>
      </c>
      <c r="G45" s="168"/>
      <c r="H45" s="163"/>
    </row>
    <row r="46" spans="1:8" ht="23.1" customHeight="1" x14ac:dyDescent="0.25">
      <c r="A46" s="187"/>
      <c r="B46" s="131"/>
      <c r="C46" s="48" t="s">
        <v>10</v>
      </c>
      <c r="D46" s="15">
        <v>0</v>
      </c>
      <c r="E46" s="15">
        <v>0</v>
      </c>
      <c r="F46" s="13">
        <v>0</v>
      </c>
      <c r="G46" s="168"/>
      <c r="H46" s="163"/>
    </row>
    <row r="47" spans="1:8" ht="23.1" customHeight="1" x14ac:dyDescent="0.25">
      <c r="A47" s="188"/>
      <c r="B47" s="132"/>
      <c r="C47" s="45" t="s">
        <v>11</v>
      </c>
      <c r="D47" s="14">
        <f t="shared" ref="D47:E47" si="12">SUM(D43:D46)</f>
        <v>40</v>
      </c>
      <c r="E47" s="14">
        <f t="shared" si="12"/>
        <v>40</v>
      </c>
      <c r="F47" s="13">
        <f t="shared" si="1"/>
        <v>100</v>
      </c>
      <c r="G47" s="169"/>
      <c r="H47" s="164"/>
    </row>
  </sheetData>
  <mergeCells count="35">
    <mergeCell ref="G33:G37"/>
    <mergeCell ref="A38:A42"/>
    <mergeCell ref="B38:B42"/>
    <mergeCell ref="G38:G42"/>
    <mergeCell ref="A43:A47"/>
    <mergeCell ref="B43:B47"/>
    <mergeCell ref="H13:H47"/>
    <mergeCell ref="G28:G32"/>
    <mergeCell ref="A23:A27"/>
    <mergeCell ref="B23:B27"/>
    <mergeCell ref="G23:G27"/>
    <mergeCell ref="A28:A32"/>
    <mergeCell ref="B28:B32"/>
    <mergeCell ref="A18:A22"/>
    <mergeCell ref="B18:B22"/>
    <mergeCell ref="G18:G22"/>
    <mergeCell ref="A13:A17"/>
    <mergeCell ref="B13:B17"/>
    <mergeCell ref="G13:G17"/>
    <mergeCell ref="G43:G47"/>
    <mergeCell ref="A33:A37"/>
    <mergeCell ref="B33:B37"/>
    <mergeCell ref="A8:A12"/>
    <mergeCell ref="B8:B12"/>
    <mergeCell ref="G8:G12"/>
    <mergeCell ref="H8:H1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  <rowBreaks count="1" manualBreakCount="1">
    <brk id="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Normal="100" workbookViewId="0">
      <selection activeCell="C18" sqref="C18:C22"/>
    </sheetView>
  </sheetViews>
  <sheetFormatPr defaultRowHeight="15" x14ac:dyDescent="0.25"/>
  <cols>
    <col min="1" max="1" width="4.85546875" bestFit="1" customWidth="1"/>
    <col min="2" max="2" width="36.85546875" customWidth="1"/>
    <col min="3" max="3" width="19.7109375" customWidth="1"/>
    <col min="4" max="6" width="12.85546875" customWidth="1"/>
    <col min="7" max="7" width="44.140625" customWidth="1"/>
    <col min="8" max="8" width="36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139</v>
      </c>
      <c r="B3" s="105" t="s">
        <v>140</v>
      </c>
      <c r="C3" s="37" t="s">
        <v>7</v>
      </c>
      <c r="D3" s="13">
        <f t="shared" ref="D3:E6" si="0">D8+D33+D43</f>
        <v>0</v>
      </c>
      <c r="E3" s="13">
        <f t="shared" si="0"/>
        <v>0</v>
      </c>
      <c r="F3" s="13">
        <v>0</v>
      </c>
      <c r="G3" s="124"/>
      <c r="H3" s="104"/>
    </row>
    <row r="4" spans="1:8" ht="15" customHeight="1" x14ac:dyDescent="0.25">
      <c r="A4" s="111"/>
      <c r="B4" s="105">
        <v>0</v>
      </c>
      <c r="C4" s="37" t="s">
        <v>8</v>
      </c>
      <c r="D4" s="13">
        <f t="shared" si="0"/>
        <v>0</v>
      </c>
      <c r="E4" s="13">
        <f t="shared" si="0"/>
        <v>0</v>
      </c>
      <c r="F4" s="13">
        <v>0</v>
      </c>
      <c r="G4" s="124"/>
      <c r="H4" s="104"/>
    </row>
    <row r="5" spans="1:8" ht="15" customHeight="1" x14ac:dyDescent="0.25">
      <c r="A5" s="111"/>
      <c r="B5" s="105">
        <v>0</v>
      </c>
      <c r="C5" s="37" t="s">
        <v>9</v>
      </c>
      <c r="D5" s="13">
        <f t="shared" si="0"/>
        <v>27224.400000000001</v>
      </c>
      <c r="E5" s="13">
        <f t="shared" si="0"/>
        <v>21391.5</v>
      </c>
      <c r="F5" s="13">
        <f t="shared" ref="F5:F52" si="1">E5/D5*100</f>
        <v>78.574734429408906</v>
      </c>
      <c r="G5" s="124"/>
      <c r="H5" s="104"/>
    </row>
    <row r="6" spans="1:8" ht="15" customHeight="1" x14ac:dyDescent="0.25">
      <c r="A6" s="111"/>
      <c r="B6" s="105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ht="15" customHeight="1" x14ac:dyDescent="0.25">
      <c r="A7" s="111"/>
      <c r="B7" s="105"/>
      <c r="C7" s="30" t="s">
        <v>11</v>
      </c>
      <c r="D7" s="14">
        <f t="shared" ref="D7:E7" si="2">SUM(D3:D6)</f>
        <v>27224.400000000001</v>
      </c>
      <c r="E7" s="14">
        <f t="shared" si="2"/>
        <v>21391.5</v>
      </c>
      <c r="F7" s="14">
        <f t="shared" si="1"/>
        <v>78.574734429408906</v>
      </c>
      <c r="G7" s="124"/>
      <c r="H7" s="104"/>
    </row>
    <row r="8" spans="1:8" x14ac:dyDescent="0.25">
      <c r="A8" s="110" t="s">
        <v>13</v>
      </c>
      <c r="B8" s="105" t="s">
        <v>141</v>
      </c>
      <c r="C8" s="37" t="s">
        <v>7</v>
      </c>
      <c r="D8" s="15">
        <f t="shared" ref="D8:E11" si="3">D13+D18+D23+D28</f>
        <v>0</v>
      </c>
      <c r="E8" s="15">
        <f t="shared" si="3"/>
        <v>0</v>
      </c>
      <c r="F8" s="13">
        <v>0</v>
      </c>
      <c r="G8" s="124"/>
      <c r="H8" s="104"/>
    </row>
    <row r="9" spans="1:8" x14ac:dyDescent="0.25">
      <c r="A9" s="110"/>
      <c r="B9" s="105"/>
      <c r="C9" s="37" t="s">
        <v>8</v>
      </c>
      <c r="D9" s="15">
        <f t="shared" si="3"/>
        <v>0</v>
      </c>
      <c r="E9" s="15">
        <f t="shared" si="3"/>
        <v>0</v>
      </c>
      <c r="F9" s="13">
        <v>0</v>
      </c>
      <c r="G9" s="124"/>
      <c r="H9" s="104"/>
    </row>
    <row r="10" spans="1:8" x14ac:dyDescent="0.25">
      <c r="A10" s="110"/>
      <c r="B10" s="105"/>
      <c r="C10" s="37" t="s">
        <v>9</v>
      </c>
      <c r="D10" s="15">
        <f t="shared" si="3"/>
        <v>2165.1999999999998</v>
      </c>
      <c r="E10" s="15">
        <f t="shared" si="3"/>
        <v>1338.6</v>
      </c>
      <c r="F10" s="13">
        <f t="shared" si="1"/>
        <v>61.82338813966377</v>
      </c>
      <c r="G10" s="124"/>
      <c r="H10" s="104"/>
    </row>
    <row r="11" spans="1:8" x14ac:dyDescent="0.25">
      <c r="A11" s="110"/>
      <c r="B11" s="105"/>
      <c r="C11" s="29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24"/>
      <c r="H11" s="104"/>
    </row>
    <row r="12" spans="1:8" x14ac:dyDescent="0.25">
      <c r="A12" s="110"/>
      <c r="B12" s="105"/>
      <c r="C12" s="30" t="s">
        <v>11</v>
      </c>
      <c r="D12" s="14">
        <f t="shared" ref="D12:E12" si="4">SUM(D8:D11)</f>
        <v>2165.1999999999998</v>
      </c>
      <c r="E12" s="14">
        <f t="shared" si="4"/>
        <v>1338.6</v>
      </c>
      <c r="F12" s="14">
        <f t="shared" si="1"/>
        <v>61.82338813966377</v>
      </c>
      <c r="G12" s="124"/>
      <c r="H12" s="104"/>
    </row>
    <row r="13" spans="1:8" x14ac:dyDescent="0.25">
      <c r="A13" s="170" t="s">
        <v>33</v>
      </c>
      <c r="B13" s="102" t="s">
        <v>142</v>
      </c>
      <c r="C13" s="37" t="s">
        <v>7</v>
      </c>
      <c r="D13" s="15">
        <v>0</v>
      </c>
      <c r="E13" s="15">
        <v>0</v>
      </c>
      <c r="F13" s="13">
        <v>0</v>
      </c>
      <c r="G13" s="102" t="s">
        <v>329</v>
      </c>
      <c r="H13" s="193" t="s">
        <v>143</v>
      </c>
    </row>
    <row r="14" spans="1:8" x14ac:dyDescent="0.25">
      <c r="A14" s="170"/>
      <c r="B14" s="102"/>
      <c r="C14" s="3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x14ac:dyDescent="0.25">
      <c r="A15" s="170"/>
      <c r="B15" s="102"/>
      <c r="C15" s="37" t="s">
        <v>9</v>
      </c>
      <c r="D15" s="13">
        <v>15</v>
      </c>
      <c r="E15" s="13">
        <v>0</v>
      </c>
      <c r="F15" s="13">
        <f t="shared" si="1"/>
        <v>0</v>
      </c>
      <c r="G15" s="102"/>
      <c r="H15" s="193"/>
    </row>
    <row r="16" spans="1:8" x14ac:dyDescent="0.25">
      <c r="A16" s="170"/>
      <c r="B16" s="102"/>
      <c r="C16" s="29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x14ac:dyDescent="0.25">
      <c r="A17" s="170"/>
      <c r="B17" s="102"/>
      <c r="C17" s="28" t="s">
        <v>11</v>
      </c>
      <c r="D17" s="13">
        <f t="shared" ref="D17:E17" si="5">SUM(D13:D16)</f>
        <v>15</v>
      </c>
      <c r="E17" s="13">
        <f t="shared" si="5"/>
        <v>0</v>
      </c>
      <c r="F17" s="13">
        <f t="shared" si="1"/>
        <v>0</v>
      </c>
      <c r="G17" s="102"/>
      <c r="H17" s="193"/>
    </row>
    <row r="18" spans="1:8" ht="30" customHeight="1" x14ac:dyDescent="0.25">
      <c r="A18" s="170" t="s">
        <v>35</v>
      </c>
      <c r="B18" s="102" t="s">
        <v>144</v>
      </c>
      <c r="C18" s="37" t="str">
        <f t="shared" ref="C18:C27" si="6">C8</f>
        <v>федеральный бюджет</v>
      </c>
      <c r="D18" s="13">
        <v>0</v>
      </c>
      <c r="E18" s="13">
        <v>0</v>
      </c>
      <c r="F18" s="13">
        <v>0</v>
      </c>
      <c r="G18" s="102" t="s">
        <v>315</v>
      </c>
      <c r="H18" s="193" t="s">
        <v>145</v>
      </c>
    </row>
    <row r="19" spans="1:8" ht="30" customHeight="1" x14ac:dyDescent="0.25">
      <c r="A19" s="229"/>
      <c r="B19" s="228"/>
      <c r="C19" s="37" t="str">
        <f t="shared" si="6"/>
        <v>окружной бюджет</v>
      </c>
      <c r="D19" s="13">
        <v>0</v>
      </c>
      <c r="E19" s="13">
        <v>0</v>
      </c>
      <c r="F19" s="13">
        <v>0</v>
      </c>
      <c r="G19" s="102"/>
      <c r="H19" s="230"/>
    </row>
    <row r="20" spans="1:8" ht="30" customHeight="1" x14ac:dyDescent="0.25">
      <c r="A20" s="229"/>
      <c r="B20" s="228"/>
      <c r="C20" s="37" t="str">
        <f t="shared" si="6"/>
        <v>городской бюджет</v>
      </c>
      <c r="D20" s="13">
        <v>114</v>
      </c>
      <c r="E20" s="13">
        <v>80.599999999999994</v>
      </c>
      <c r="F20" s="13">
        <f t="shared" si="1"/>
        <v>70.701754385964904</v>
      </c>
      <c r="G20" s="102"/>
      <c r="H20" s="230"/>
    </row>
    <row r="21" spans="1:8" ht="30" customHeight="1" x14ac:dyDescent="0.25">
      <c r="A21" s="229"/>
      <c r="B21" s="228"/>
      <c r="C21" s="37" t="str">
        <f t="shared" si="6"/>
        <v>другие источники</v>
      </c>
      <c r="D21" s="13">
        <v>0</v>
      </c>
      <c r="E21" s="13">
        <v>0</v>
      </c>
      <c r="F21" s="13">
        <v>0</v>
      </c>
      <c r="G21" s="102"/>
      <c r="H21" s="230"/>
    </row>
    <row r="22" spans="1:8" ht="30" customHeight="1" x14ac:dyDescent="0.25">
      <c r="A22" s="229"/>
      <c r="B22" s="228"/>
      <c r="C22" s="37" t="str">
        <f t="shared" si="6"/>
        <v>всего:</v>
      </c>
      <c r="D22" s="13">
        <f t="shared" ref="D22:E22" si="7">SUM(D18:D21)</f>
        <v>114</v>
      </c>
      <c r="E22" s="13">
        <f t="shared" si="7"/>
        <v>80.599999999999994</v>
      </c>
      <c r="F22" s="13">
        <f t="shared" si="1"/>
        <v>70.701754385964904</v>
      </c>
      <c r="G22" s="102"/>
      <c r="H22" s="230"/>
    </row>
    <row r="23" spans="1:8" x14ac:dyDescent="0.25">
      <c r="A23" s="171" t="s">
        <v>41</v>
      </c>
      <c r="B23" s="102" t="s">
        <v>146</v>
      </c>
      <c r="C23" s="37" t="str">
        <f t="shared" si="6"/>
        <v>федеральный бюджет</v>
      </c>
      <c r="D23" s="13">
        <v>0</v>
      </c>
      <c r="E23" s="13">
        <v>0</v>
      </c>
      <c r="F23" s="13">
        <v>0</v>
      </c>
      <c r="G23" s="102" t="s">
        <v>147</v>
      </c>
      <c r="H23" s="193" t="s">
        <v>148</v>
      </c>
    </row>
    <row r="24" spans="1:8" x14ac:dyDescent="0.25">
      <c r="A24" s="227"/>
      <c r="B24" s="228"/>
      <c r="C24" s="37" t="str">
        <f t="shared" si="6"/>
        <v>окружной бюджет</v>
      </c>
      <c r="D24" s="13">
        <v>0</v>
      </c>
      <c r="E24" s="13">
        <v>0</v>
      </c>
      <c r="F24" s="13">
        <v>0</v>
      </c>
      <c r="G24" s="230"/>
      <c r="H24" s="133"/>
    </row>
    <row r="25" spans="1:8" x14ac:dyDescent="0.25">
      <c r="A25" s="227"/>
      <c r="B25" s="228"/>
      <c r="C25" s="37" t="str">
        <f t="shared" si="6"/>
        <v>городской бюджет</v>
      </c>
      <c r="D25" s="13">
        <v>13</v>
      </c>
      <c r="E25" s="13">
        <v>13</v>
      </c>
      <c r="F25" s="13">
        <f t="shared" si="1"/>
        <v>100</v>
      </c>
      <c r="G25" s="230"/>
      <c r="H25" s="133"/>
    </row>
    <row r="26" spans="1:8" x14ac:dyDescent="0.25">
      <c r="A26" s="227"/>
      <c r="B26" s="228"/>
      <c r="C26" s="37" t="str">
        <f t="shared" si="6"/>
        <v>другие источники</v>
      </c>
      <c r="D26" s="13">
        <v>0</v>
      </c>
      <c r="E26" s="13">
        <v>0</v>
      </c>
      <c r="F26" s="13">
        <v>0</v>
      </c>
      <c r="G26" s="230"/>
      <c r="H26" s="133"/>
    </row>
    <row r="27" spans="1:8" x14ac:dyDescent="0.25">
      <c r="A27" s="227"/>
      <c r="B27" s="228"/>
      <c r="C27" s="37" t="str">
        <f t="shared" si="6"/>
        <v>всего:</v>
      </c>
      <c r="D27" s="13">
        <f t="shared" ref="D27:E27" si="8">SUM(D23:D26)</f>
        <v>13</v>
      </c>
      <c r="E27" s="13">
        <f t="shared" si="8"/>
        <v>13</v>
      </c>
      <c r="F27" s="13">
        <f t="shared" si="1"/>
        <v>100</v>
      </c>
      <c r="G27" s="230"/>
      <c r="H27" s="133"/>
    </row>
    <row r="28" spans="1:8" ht="20.100000000000001" customHeight="1" x14ac:dyDescent="0.25">
      <c r="A28" s="171" t="s">
        <v>16</v>
      </c>
      <c r="B28" s="102" t="s">
        <v>149</v>
      </c>
      <c r="C28" s="37" t="str">
        <f t="shared" ref="C28:C32" si="9">C23</f>
        <v>федеральный бюджет</v>
      </c>
      <c r="D28" s="13">
        <v>0</v>
      </c>
      <c r="E28" s="13">
        <v>0</v>
      </c>
      <c r="F28" s="13">
        <v>0</v>
      </c>
      <c r="G28" s="150" t="s">
        <v>330</v>
      </c>
      <c r="H28" s="133" t="s">
        <v>150</v>
      </c>
    </row>
    <row r="29" spans="1:8" ht="20.100000000000001" customHeight="1" x14ac:dyDescent="0.25">
      <c r="A29" s="227"/>
      <c r="B29" s="228"/>
      <c r="C29" s="37" t="str">
        <f t="shared" si="9"/>
        <v>окружной бюджет</v>
      </c>
      <c r="D29" s="13">
        <v>0</v>
      </c>
      <c r="E29" s="13">
        <v>0</v>
      </c>
      <c r="F29" s="13">
        <v>0</v>
      </c>
      <c r="G29" s="150"/>
      <c r="H29" s="133"/>
    </row>
    <row r="30" spans="1:8" ht="20.100000000000001" customHeight="1" x14ac:dyDescent="0.25">
      <c r="A30" s="227"/>
      <c r="B30" s="228"/>
      <c r="C30" s="37" t="str">
        <f t="shared" si="9"/>
        <v>городской бюджет</v>
      </c>
      <c r="D30" s="13">
        <v>2023.2</v>
      </c>
      <c r="E30" s="13">
        <v>1245</v>
      </c>
      <c r="F30" s="13">
        <f t="shared" si="1"/>
        <v>61.536180308422296</v>
      </c>
      <c r="G30" s="150"/>
      <c r="H30" s="133"/>
    </row>
    <row r="31" spans="1:8" ht="20.100000000000001" customHeight="1" x14ac:dyDescent="0.25">
      <c r="A31" s="227"/>
      <c r="B31" s="228"/>
      <c r="C31" s="37" t="str">
        <f t="shared" si="9"/>
        <v>другие источники</v>
      </c>
      <c r="D31" s="13">
        <v>0</v>
      </c>
      <c r="E31" s="13">
        <v>0</v>
      </c>
      <c r="F31" s="13">
        <v>0</v>
      </c>
      <c r="G31" s="150"/>
      <c r="H31" s="133"/>
    </row>
    <row r="32" spans="1:8" ht="20.100000000000001" customHeight="1" x14ac:dyDescent="0.25">
      <c r="A32" s="227"/>
      <c r="B32" s="228"/>
      <c r="C32" s="37" t="str">
        <f t="shared" si="9"/>
        <v>всего:</v>
      </c>
      <c r="D32" s="13">
        <f t="shared" ref="D32:E32" si="10">SUM(D28:D31)</f>
        <v>2023.2</v>
      </c>
      <c r="E32" s="13">
        <f t="shared" si="10"/>
        <v>1245</v>
      </c>
      <c r="F32" s="13">
        <f t="shared" si="1"/>
        <v>61.536180308422296</v>
      </c>
      <c r="G32" s="150"/>
      <c r="H32" s="133"/>
    </row>
    <row r="33" spans="1:8" x14ac:dyDescent="0.25">
      <c r="A33" s="103" t="s">
        <v>18</v>
      </c>
      <c r="B33" s="105" t="s">
        <v>151</v>
      </c>
      <c r="C33" s="37" t="s">
        <v>7</v>
      </c>
      <c r="D33" s="15">
        <f t="shared" ref="D33:E36" si="11">D38</f>
        <v>0</v>
      </c>
      <c r="E33" s="15">
        <f t="shared" si="11"/>
        <v>0</v>
      </c>
      <c r="F33" s="13">
        <v>0</v>
      </c>
      <c r="G33" s="125"/>
      <c r="H33" s="125"/>
    </row>
    <row r="34" spans="1:8" x14ac:dyDescent="0.25">
      <c r="A34" s="103"/>
      <c r="B34" s="105"/>
      <c r="C34" s="37" t="s">
        <v>8</v>
      </c>
      <c r="D34" s="15">
        <f t="shared" si="11"/>
        <v>0</v>
      </c>
      <c r="E34" s="15">
        <f t="shared" si="11"/>
        <v>0</v>
      </c>
      <c r="F34" s="13">
        <v>0</v>
      </c>
      <c r="G34" s="125"/>
      <c r="H34" s="125"/>
    </row>
    <row r="35" spans="1:8" x14ac:dyDescent="0.25">
      <c r="A35" s="103"/>
      <c r="B35" s="105"/>
      <c r="C35" s="37" t="s">
        <v>9</v>
      </c>
      <c r="D35" s="15">
        <f t="shared" si="11"/>
        <v>2199</v>
      </c>
      <c r="E35" s="15">
        <f t="shared" si="11"/>
        <v>1830.1</v>
      </c>
      <c r="F35" s="13">
        <f t="shared" si="1"/>
        <v>83.224192814915867</v>
      </c>
      <c r="G35" s="125"/>
      <c r="H35" s="125"/>
    </row>
    <row r="36" spans="1:8" x14ac:dyDescent="0.25">
      <c r="A36" s="103"/>
      <c r="B36" s="105"/>
      <c r="C36" s="29" t="s">
        <v>10</v>
      </c>
      <c r="D36" s="15">
        <f t="shared" si="11"/>
        <v>0</v>
      </c>
      <c r="E36" s="15">
        <f t="shared" si="11"/>
        <v>0</v>
      </c>
      <c r="F36" s="13">
        <v>0</v>
      </c>
      <c r="G36" s="125"/>
      <c r="H36" s="125"/>
    </row>
    <row r="37" spans="1:8" x14ac:dyDescent="0.25">
      <c r="A37" s="103"/>
      <c r="B37" s="105"/>
      <c r="C37" s="30" t="s">
        <v>11</v>
      </c>
      <c r="D37" s="14">
        <f t="shared" ref="D37:E37" si="12">SUM(D33:D36)</f>
        <v>2199</v>
      </c>
      <c r="E37" s="14">
        <f t="shared" si="12"/>
        <v>1830.1</v>
      </c>
      <c r="F37" s="14">
        <f t="shared" si="1"/>
        <v>83.224192814915867</v>
      </c>
      <c r="G37" s="125"/>
      <c r="H37" s="125"/>
    </row>
    <row r="38" spans="1:8" ht="24" customHeight="1" x14ac:dyDescent="0.25">
      <c r="A38" s="98" t="s">
        <v>20</v>
      </c>
      <c r="B38" s="102" t="s">
        <v>152</v>
      </c>
      <c r="C38" s="37" t="s">
        <v>7</v>
      </c>
      <c r="D38" s="15">
        <v>0</v>
      </c>
      <c r="E38" s="15">
        <v>0</v>
      </c>
      <c r="F38" s="13">
        <v>0</v>
      </c>
      <c r="G38" s="101" t="s">
        <v>331</v>
      </c>
      <c r="H38" s="193" t="s">
        <v>332</v>
      </c>
    </row>
    <row r="39" spans="1:8" ht="24" customHeight="1" x14ac:dyDescent="0.25">
      <c r="A39" s="98"/>
      <c r="B39" s="102"/>
      <c r="C39" s="37" t="s">
        <v>8</v>
      </c>
      <c r="D39" s="15">
        <v>0</v>
      </c>
      <c r="E39" s="15">
        <v>0</v>
      </c>
      <c r="F39" s="13">
        <v>0</v>
      </c>
      <c r="G39" s="101"/>
      <c r="H39" s="193"/>
    </row>
    <row r="40" spans="1:8" ht="24" customHeight="1" x14ac:dyDescent="0.25">
      <c r="A40" s="98"/>
      <c r="B40" s="102"/>
      <c r="C40" s="37" t="s">
        <v>9</v>
      </c>
      <c r="D40" s="15">
        <v>2199</v>
      </c>
      <c r="E40" s="15">
        <v>1830.1</v>
      </c>
      <c r="F40" s="13">
        <f t="shared" si="1"/>
        <v>83.224192814915867</v>
      </c>
      <c r="G40" s="101"/>
      <c r="H40" s="193"/>
    </row>
    <row r="41" spans="1:8" ht="24" customHeight="1" x14ac:dyDescent="0.25">
      <c r="A41" s="98"/>
      <c r="B41" s="102"/>
      <c r="C41" s="29" t="s">
        <v>10</v>
      </c>
      <c r="D41" s="15">
        <v>0</v>
      </c>
      <c r="E41" s="15">
        <v>0</v>
      </c>
      <c r="F41" s="13">
        <v>0</v>
      </c>
      <c r="G41" s="101"/>
      <c r="H41" s="193"/>
    </row>
    <row r="42" spans="1:8" ht="24" customHeight="1" x14ac:dyDescent="0.25">
      <c r="A42" s="98"/>
      <c r="B42" s="102"/>
      <c r="C42" s="28" t="s">
        <v>11</v>
      </c>
      <c r="D42" s="13">
        <f t="shared" ref="D42:E42" si="13">SUM(D38:D41)</f>
        <v>2199</v>
      </c>
      <c r="E42" s="13">
        <f t="shared" si="13"/>
        <v>1830.1</v>
      </c>
      <c r="F42" s="13">
        <f t="shared" si="1"/>
        <v>83.224192814915867</v>
      </c>
      <c r="G42" s="101"/>
      <c r="H42" s="193"/>
    </row>
    <row r="43" spans="1:8" x14ac:dyDescent="0.25">
      <c r="A43" s="103" t="s">
        <v>26</v>
      </c>
      <c r="B43" s="105" t="s">
        <v>27</v>
      </c>
      <c r="C43" s="37" t="s">
        <v>7</v>
      </c>
      <c r="D43" s="15">
        <f t="shared" ref="D43:E46" si="14">D48</f>
        <v>0</v>
      </c>
      <c r="E43" s="15">
        <f t="shared" si="14"/>
        <v>0</v>
      </c>
      <c r="F43" s="13">
        <v>0</v>
      </c>
      <c r="G43" s="124"/>
      <c r="H43" s="126"/>
    </row>
    <row r="44" spans="1:8" x14ac:dyDescent="0.25">
      <c r="A44" s="103"/>
      <c r="B44" s="105"/>
      <c r="C44" s="37" t="s">
        <v>8</v>
      </c>
      <c r="D44" s="15">
        <f t="shared" si="14"/>
        <v>0</v>
      </c>
      <c r="E44" s="15">
        <f t="shared" si="14"/>
        <v>0</v>
      </c>
      <c r="F44" s="13">
        <v>0</v>
      </c>
      <c r="G44" s="124"/>
      <c r="H44" s="126"/>
    </row>
    <row r="45" spans="1:8" x14ac:dyDescent="0.25">
      <c r="A45" s="103"/>
      <c r="B45" s="105"/>
      <c r="C45" s="37" t="s">
        <v>9</v>
      </c>
      <c r="D45" s="15">
        <f t="shared" si="14"/>
        <v>22860.2</v>
      </c>
      <c r="E45" s="15">
        <f t="shared" si="14"/>
        <v>18222.8</v>
      </c>
      <c r="F45" s="13">
        <f t="shared" si="1"/>
        <v>79.714088240697805</v>
      </c>
      <c r="G45" s="124"/>
      <c r="H45" s="126"/>
    </row>
    <row r="46" spans="1:8" x14ac:dyDescent="0.25">
      <c r="A46" s="103"/>
      <c r="B46" s="105"/>
      <c r="C46" s="29" t="s">
        <v>10</v>
      </c>
      <c r="D46" s="15">
        <f t="shared" si="14"/>
        <v>0</v>
      </c>
      <c r="E46" s="15">
        <f t="shared" si="14"/>
        <v>0</v>
      </c>
      <c r="F46" s="13">
        <v>0</v>
      </c>
      <c r="G46" s="124"/>
      <c r="H46" s="126"/>
    </row>
    <row r="47" spans="1:8" x14ac:dyDescent="0.25">
      <c r="A47" s="103"/>
      <c r="B47" s="105"/>
      <c r="C47" s="30" t="s">
        <v>11</v>
      </c>
      <c r="D47" s="14">
        <f t="shared" ref="D47:E47" si="15">SUM(D43:D46)</f>
        <v>22860.2</v>
      </c>
      <c r="E47" s="14">
        <f t="shared" si="15"/>
        <v>18222.8</v>
      </c>
      <c r="F47" s="14">
        <f t="shared" si="1"/>
        <v>79.714088240697805</v>
      </c>
      <c r="G47" s="231"/>
      <c r="H47" s="126"/>
    </row>
    <row r="48" spans="1:8" x14ac:dyDescent="0.25">
      <c r="A48" s="98" t="s">
        <v>28</v>
      </c>
      <c r="B48" s="102" t="s">
        <v>153</v>
      </c>
      <c r="C48" s="37" t="str">
        <f>C38</f>
        <v>федеральный бюджет</v>
      </c>
      <c r="D48" s="15">
        <v>0</v>
      </c>
      <c r="E48" s="15">
        <v>0</v>
      </c>
      <c r="F48" s="13">
        <v>0</v>
      </c>
      <c r="G48" s="133" t="s">
        <v>154</v>
      </c>
      <c r="H48" s="125"/>
    </row>
    <row r="49" spans="1:8" x14ac:dyDescent="0.25">
      <c r="A49" s="229"/>
      <c r="B49" s="228"/>
      <c r="C49" s="37" t="str">
        <f>C39</f>
        <v>окружной бюджет</v>
      </c>
      <c r="D49" s="15">
        <v>0</v>
      </c>
      <c r="E49" s="15">
        <v>0</v>
      </c>
      <c r="F49" s="13">
        <v>0</v>
      </c>
      <c r="G49" s="133"/>
      <c r="H49" s="125"/>
    </row>
    <row r="50" spans="1:8" x14ac:dyDescent="0.25">
      <c r="A50" s="229"/>
      <c r="B50" s="228"/>
      <c r="C50" s="37" t="str">
        <f>C40</f>
        <v>городской бюджет</v>
      </c>
      <c r="D50" s="15">
        <v>22860.2</v>
      </c>
      <c r="E50" s="15">
        <v>18222.8</v>
      </c>
      <c r="F50" s="13">
        <f t="shared" si="1"/>
        <v>79.714088240697805</v>
      </c>
      <c r="G50" s="133"/>
      <c r="H50" s="125"/>
    </row>
    <row r="51" spans="1:8" x14ac:dyDescent="0.25">
      <c r="A51" s="229"/>
      <c r="B51" s="228"/>
      <c r="C51" s="37" t="str">
        <f>C41</f>
        <v>другие источники</v>
      </c>
      <c r="D51" s="15">
        <v>0</v>
      </c>
      <c r="E51" s="15">
        <v>0</v>
      </c>
      <c r="F51" s="13">
        <v>0</v>
      </c>
      <c r="G51" s="133"/>
      <c r="H51" s="125"/>
    </row>
    <row r="52" spans="1:8" x14ac:dyDescent="0.25">
      <c r="A52" s="229"/>
      <c r="B52" s="228"/>
      <c r="C52" s="37" t="str">
        <f>C42</f>
        <v>всего:</v>
      </c>
      <c r="D52" s="13">
        <f t="shared" ref="D52:E52" si="16">SUM(D48:D51)</f>
        <v>22860.2</v>
      </c>
      <c r="E52" s="13">
        <f t="shared" si="16"/>
        <v>18222.8</v>
      </c>
      <c r="F52" s="13">
        <f t="shared" si="1"/>
        <v>79.714088240697805</v>
      </c>
      <c r="G52" s="133"/>
      <c r="H52" s="125"/>
    </row>
  </sheetData>
  <mergeCells count="45">
    <mergeCell ref="A28:A32"/>
    <mergeCell ref="B28:B32"/>
    <mergeCell ref="G28:G32"/>
    <mergeCell ref="H28:H32"/>
    <mergeCell ref="A38:A42"/>
    <mergeCell ref="B38:B42"/>
    <mergeCell ref="G38:G42"/>
    <mergeCell ref="H38:H42"/>
    <mergeCell ref="A33:A37"/>
    <mergeCell ref="B33:B37"/>
    <mergeCell ref="G33:G37"/>
    <mergeCell ref="H33:H37"/>
    <mergeCell ref="A43:A47"/>
    <mergeCell ref="B43:B47"/>
    <mergeCell ref="G43:G47"/>
    <mergeCell ref="H43:H47"/>
    <mergeCell ref="G48:G52"/>
    <mergeCell ref="H48:H52"/>
    <mergeCell ref="A48:A52"/>
    <mergeCell ref="B48:B52"/>
    <mergeCell ref="A23:A27"/>
    <mergeCell ref="B23:B27"/>
    <mergeCell ref="H23:H27"/>
    <mergeCell ref="A8:A12"/>
    <mergeCell ref="B8:B12"/>
    <mergeCell ref="G8:G12"/>
    <mergeCell ref="H8:H12"/>
    <mergeCell ref="A18:A22"/>
    <mergeCell ref="B18:B22"/>
    <mergeCell ref="H18:H22"/>
    <mergeCell ref="A13:A17"/>
    <mergeCell ref="B13:B17"/>
    <mergeCell ref="G13:G17"/>
    <mergeCell ref="H13:H17"/>
    <mergeCell ref="G23:G27"/>
    <mergeCell ref="G18:G2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2" fitToHeight="0" orientation="landscape" r:id="rId1"/>
  <rowBreaks count="1" manualBreakCount="1">
    <brk id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Normal="100" workbookViewId="0">
      <selection activeCell="H54" sqref="H54"/>
    </sheetView>
  </sheetViews>
  <sheetFormatPr defaultRowHeight="15" x14ac:dyDescent="0.25"/>
  <cols>
    <col min="1" max="1" width="4.85546875" bestFit="1" customWidth="1"/>
    <col min="2" max="2" width="34.5703125" customWidth="1"/>
    <col min="3" max="3" width="20.7109375" customWidth="1"/>
    <col min="4" max="6" width="12.85546875" customWidth="1"/>
    <col min="7" max="7" width="36.85546875" customWidth="1"/>
    <col min="8" max="8" width="37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155</v>
      </c>
      <c r="B3" s="105" t="s">
        <v>156</v>
      </c>
      <c r="C3" s="7" t="s">
        <v>7</v>
      </c>
      <c r="D3" s="13">
        <f t="shared" ref="D3:E6" si="0">D8+D23+D43</f>
        <v>0</v>
      </c>
      <c r="E3" s="13">
        <f t="shared" si="0"/>
        <v>0</v>
      </c>
      <c r="F3" s="13">
        <v>0</v>
      </c>
      <c r="G3" s="102"/>
      <c r="H3" s="193"/>
    </row>
    <row r="4" spans="1:8" ht="15" customHeight="1" x14ac:dyDescent="0.25">
      <c r="A4" s="111"/>
      <c r="B4" s="105">
        <v>0</v>
      </c>
      <c r="C4" s="7" t="s">
        <v>8</v>
      </c>
      <c r="D4" s="13">
        <f t="shared" si="0"/>
        <v>3341.7999999999997</v>
      </c>
      <c r="E4" s="13">
        <f t="shared" si="0"/>
        <v>2472.1</v>
      </c>
      <c r="F4" s="13">
        <f t="shared" ref="F4:F52" si="1">E4/D4*100</f>
        <v>73.975103237776054</v>
      </c>
      <c r="G4" s="102"/>
      <c r="H4" s="193"/>
    </row>
    <row r="5" spans="1:8" ht="15" customHeight="1" x14ac:dyDescent="0.25">
      <c r="A5" s="111"/>
      <c r="B5" s="105">
        <v>0</v>
      </c>
      <c r="C5" s="7" t="s">
        <v>9</v>
      </c>
      <c r="D5" s="13">
        <f t="shared" si="0"/>
        <v>16498.5</v>
      </c>
      <c r="E5" s="13">
        <f t="shared" si="0"/>
        <v>3908.3</v>
      </c>
      <c r="F5" s="13">
        <f t="shared" si="1"/>
        <v>23.688820195775374</v>
      </c>
      <c r="G5" s="102"/>
      <c r="H5" s="193"/>
    </row>
    <row r="6" spans="1:8" ht="15" customHeight="1" x14ac:dyDescent="0.25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02"/>
      <c r="H6" s="193"/>
    </row>
    <row r="7" spans="1:8" ht="15" customHeight="1" x14ac:dyDescent="0.25">
      <c r="A7" s="111"/>
      <c r="B7" s="105"/>
      <c r="C7" s="12" t="s">
        <v>11</v>
      </c>
      <c r="D7" s="14">
        <f t="shared" ref="D7:E7" si="2">SUM(D3:D6)</f>
        <v>19840.3</v>
      </c>
      <c r="E7" s="14">
        <f t="shared" si="2"/>
        <v>6380.4</v>
      </c>
      <c r="F7" s="14">
        <f t="shared" si="1"/>
        <v>32.158787921553603</v>
      </c>
      <c r="G7" s="102"/>
      <c r="H7" s="193"/>
    </row>
    <row r="8" spans="1:8" x14ac:dyDescent="0.25">
      <c r="A8" s="103" t="s">
        <v>13</v>
      </c>
      <c r="B8" s="105" t="s">
        <v>157</v>
      </c>
      <c r="C8" s="7" t="s">
        <v>7</v>
      </c>
      <c r="D8" s="15">
        <f t="shared" ref="D8:E11" si="3">D18</f>
        <v>0</v>
      </c>
      <c r="E8" s="15">
        <f t="shared" si="3"/>
        <v>0</v>
      </c>
      <c r="F8" s="13">
        <v>0</v>
      </c>
      <c r="G8" s="102"/>
      <c r="H8" s="193"/>
    </row>
    <row r="9" spans="1:8" x14ac:dyDescent="0.25">
      <c r="A9" s="103"/>
      <c r="B9" s="105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102"/>
      <c r="H9" s="104"/>
    </row>
    <row r="10" spans="1:8" x14ac:dyDescent="0.25">
      <c r="A10" s="103"/>
      <c r="B10" s="105"/>
      <c r="C10" s="7" t="s">
        <v>9</v>
      </c>
      <c r="D10" s="15">
        <f t="shared" si="3"/>
        <v>397</v>
      </c>
      <c r="E10" s="15">
        <f t="shared" si="3"/>
        <v>150.9</v>
      </c>
      <c r="F10" s="13">
        <f t="shared" si="1"/>
        <v>38.010075566750629</v>
      </c>
      <c r="G10" s="102"/>
      <c r="H10" s="104"/>
    </row>
    <row r="11" spans="1:8" x14ac:dyDescent="0.25">
      <c r="A11" s="103"/>
      <c r="B11" s="105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02"/>
      <c r="H11" s="104"/>
    </row>
    <row r="12" spans="1:8" x14ac:dyDescent="0.25">
      <c r="A12" s="103"/>
      <c r="B12" s="105"/>
      <c r="C12" s="12" t="s">
        <v>11</v>
      </c>
      <c r="D12" s="14">
        <f t="shared" ref="D12:E12" si="4">SUM(D8:D11)</f>
        <v>397</v>
      </c>
      <c r="E12" s="14">
        <f t="shared" si="4"/>
        <v>150.9</v>
      </c>
      <c r="F12" s="14">
        <f t="shared" si="1"/>
        <v>38.010075566750629</v>
      </c>
      <c r="G12" s="102"/>
      <c r="H12" s="104"/>
    </row>
    <row r="13" spans="1:8" s="31" customFormat="1" x14ac:dyDescent="0.25">
      <c r="A13" s="98" t="s">
        <v>33</v>
      </c>
      <c r="B13" s="102" t="s">
        <v>270</v>
      </c>
      <c r="C13" s="37" t="s">
        <v>7</v>
      </c>
      <c r="D13" s="15">
        <v>0</v>
      </c>
      <c r="E13" s="15">
        <v>0</v>
      </c>
      <c r="F13" s="13">
        <v>0</v>
      </c>
      <c r="G13" s="102" t="s">
        <v>316</v>
      </c>
      <c r="H13" s="193" t="s">
        <v>271</v>
      </c>
    </row>
    <row r="14" spans="1:8" s="31" customFormat="1" x14ac:dyDescent="0.25">
      <c r="A14" s="98"/>
      <c r="B14" s="102"/>
      <c r="C14" s="3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s="31" customFormat="1" x14ac:dyDescent="0.25">
      <c r="A15" s="98"/>
      <c r="B15" s="102"/>
      <c r="C15" s="37" t="s">
        <v>9</v>
      </c>
      <c r="D15" s="13">
        <v>0</v>
      </c>
      <c r="E15" s="13">
        <v>0</v>
      </c>
      <c r="F15" s="13">
        <v>0</v>
      </c>
      <c r="G15" s="102"/>
      <c r="H15" s="193"/>
    </row>
    <row r="16" spans="1:8" s="31" customFormat="1" x14ac:dyDescent="0.25">
      <c r="A16" s="98"/>
      <c r="B16" s="102"/>
      <c r="C16" s="29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s="31" customFormat="1" x14ac:dyDescent="0.25">
      <c r="A17" s="98"/>
      <c r="B17" s="102"/>
      <c r="C17" s="28" t="s">
        <v>11</v>
      </c>
      <c r="D17" s="13">
        <f t="shared" ref="D17:E17" si="5">SUM(D13:D16)</f>
        <v>0</v>
      </c>
      <c r="E17" s="13">
        <f t="shared" si="5"/>
        <v>0</v>
      </c>
      <c r="F17" s="13">
        <v>0</v>
      </c>
      <c r="G17" s="102"/>
      <c r="H17" s="193"/>
    </row>
    <row r="18" spans="1:8" x14ac:dyDescent="0.25">
      <c r="A18" s="98" t="s">
        <v>41</v>
      </c>
      <c r="B18" s="102" t="s">
        <v>158</v>
      </c>
      <c r="C18" s="7" t="s">
        <v>7</v>
      </c>
      <c r="D18" s="15">
        <v>0</v>
      </c>
      <c r="E18" s="15">
        <v>0</v>
      </c>
      <c r="F18" s="13">
        <v>0</v>
      </c>
      <c r="G18" s="102" t="s">
        <v>159</v>
      </c>
      <c r="H18" s="193" t="s">
        <v>368</v>
      </c>
    </row>
    <row r="19" spans="1:8" x14ac:dyDescent="0.25">
      <c r="A19" s="98"/>
      <c r="B19" s="102"/>
      <c r="C19" s="7" t="s">
        <v>8</v>
      </c>
      <c r="D19" s="13">
        <v>0</v>
      </c>
      <c r="E19" s="13">
        <v>0</v>
      </c>
      <c r="F19" s="13">
        <v>0</v>
      </c>
      <c r="G19" s="102"/>
      <c r="H19" s="193"/>
    </row>
    <row r="20" spans="1:8" x14ac:dyDescent="0.25">
      <c r="A20" s="98"/>
      <c r="B20" s="102"/>
      <c r="C20" s="7" t="s">
        <v>9</v>
      </c>
      <c r="D20" s="13">
        <v>397</v>
      </c>
      <c r="E20" s="13">
        <v>150.9</v>
      </c>
      <c r="F20" s="13">
        <f t="shared" si="1"/>
        <v>38.010075566750629</v>
      </c>
      <c r="G20" s="102"/>
      <c r="H20" s="193"/>
    </row>
    <row r="21" spans="1:8" x14ac:dyDescent="0.25">
      <c r="A21" s="98"/>
      <c r="B21" s="102"/>
      <c r="C21" s="11" t="s">
        <v>10</v>
      </c>
      <c r="D21" s="13">
        <v>0</v>
      </c>
      <c r="E21" s="13">
        <v>0</v>
      </c>
      <c r="F21" s="13">
        <v>0</v>
      </c>
      <c r="G21" s="102"/>
      <c r="H21" s="193"/>
    </row>
    <row r="22" spans="1:8" x14ac:dyDescent="0.25">
      <c r="A22" s="98"/>
      <c r="B22" s="102"/>
      <c r="C22" s="8" t="s">
        <v>11</v>
      </c>
      <c r="D22" s="13">
        <f t="shared" ref="D22:E22" si="6">SUM(D18:D21)</f>
        <v>397</v>
      </c>
      <c r="E22" s="13">
        <f t="shared" si="6"/>
        <v>150.9</v>
      </c>
      <c r="F22" s="13">
        <f t="shared" si="1"/>
        <v>38.010075566750629</v>
      </c>
      <c r="G22" s="102"/>
      <c r="H22" s="193"/>
    </row>
    <row r="23" spans="1:8" ht="15" customHeight="1" x14ac:dyDescent="0.25">
      <c r="A23" s="110" t="s">
        <v>18</v>
      </c>
      <c r="B23" s="232" t="s">
        <v>160</v>
      </c>
      <c r="C23" s="7" t="s">
        <v>7</v>
      </c>
      <c r="D23" s="13">
        <f t="shared" ref="D23:E26" si="7">D28+D33+D38</f>
        <v>0</v>
      </c>
      <c r="E23" s="13">
        <f t="shared" si="7"/>
        <v>0</v>
      </c>
      <c r="F23" s="13">
        <v>0</v>
      </c>
      <c r="G23" s="190"/>
      <c r="H23" s="189"/>
    </row>
    <row r="24" spans="1:8" ht="15" customHeight="1" x14ac:dyDescent="0.25">
      <c r="A24" s="110"/>
      <c r="B24" s="232"/>
      <c r="C24" s="7" t="s">
        <v>8</v>
      </c>
      <c r="D24" s="13">
        <f t="shared" si="7"/>
        <v>118.7</v>
      </c>
      <c r="E24" s="13">
        <f t="shared" si="7"/>
        <v>118.7</v>
      </c>
      <c r="F24" s="13">
        <f t="shared" si="1"/>
        <v>100</v>
      </c>
      <c r="G24" s="190"/>
      <c r="H24" s="189"/>
    </row>
    <row r="25" spans="1:8" ht="15" customHeight="1" x14ac:dyDescent="0.25">
      <c r="A25" s="110"/>
      <c r="B25" s="232"/>
      <c r="C25" s="7" t="s">
        <v>9</v>
      </c>
      <c r="D25" s="13">
        <f t="shared" si="7"/>
        <v>16101.5</v>
      </c>
      <c r="E25" s="13">
        <f t="shared" si="7"/>
        <v>3757.4</v>
      </c>
      <c r="F25" s="13">
        <f t="shared" si="1"/>
        <v>23.335714063907091</v>
      </c>
      <c r="G25" s="190"/>
      <c r="H25" s="189"/>
    </row>
    <row r="26" spans="1:8" ht="15" customHeight="1" x14ac:dyDescent="0.25">
      <c r="A26" s="110"/>
      <c r="B26" s="232"/>
      <c r="C26" s="11" t="s">
        <v>10</v>
      </c>
      <c r="D26" s="13">
        <f t="shared" si="7"/>
        <v>0</v>
      </c>
      <c r="E26" s="13">
        <f t="shared" si="7"/>
        <v>0</v>
      </c>
      <c r="F26" s="13">
        <v>0</v>
      </c>
      <c r="G26" s="190"/>
      <c r="H26" s="189"/>
    </row>
    <row r="27" spans="1:8" ht="15" customHeight="1" x14ac:dyDescent="0.25">
      <c r="A27" s="110"/>
      <c r="B27" s="232"/>
      <c r="C27" s="12" t="s">
        <v>11</v>
      </c>
      <c r="D27" s="14">
        <f t="shared" ref="D27:E27" si="8">SUM(D23:D26)</f>
        <v>16220.2</v>
      </c>
      <c r="E27" s="14">
        <f t="shared" si="8"/>
        <v>3876.1</v>
      </c>
      <c r="F27" s="14">
        <f t="shared" si="1"/>
        <v>23.896746032724625</v>
      </c>
      <c r="G27" s="190"/>
      <c r="H27" s="189"/>
    </row>
    <row r="28" spans="1:8" ht="15.95" customHeight="1" x14ac:dyDescent="0.25">
      <c r="A28" s="98" t="s">
        <v>20</v>
      </c>
      <c r="B28" s="102" t="s">
        <v>161</v>
      </c>
      <c r="C28" s="7" t="s">
        <v>7</v>
      </c>
      <c r="D28" s="15">
        <v>0</v>
      </c>
      <c r="E28" s="15">
        <v>0</v>
      </c>
      <c r="F28" s="13">
        <v>0</v>
      </c>
      <c r="G28" s="133" t="s">
        <v>272</v>
      </c>
      <c r="H28" s="133" t="s">
        <v>317</v>
      </c>
    </row>
    <row r="29" spans="1:8" ht="15.95" customHeight="1" x14ac:dyDescent="0.25">
      <c r="A29" s="98"/>
      <c r="B29" s="102"/>
      <c r="C29" s="7" t="s">
        <v>8</v>
      </c>
      <c r="D29" s="15">
        <v>118.7</v>
      </c>
      <c r="E29" s="15">
        <v>118.7</v>
      </c>
      <c r="F29" s="13">
        <f t="shared" si="1"/>
        <v>100</v>
      </c>
      <c r="G29" s="133"/>
      <c r="H29" s="133"/>
    </row>
    <row r="30" spans="1:8" ht="15.95" customHeight="1" x14ac:dyDescent="0.25">
      <c r="A30" s="98"/>
      <c r="B30" s="102"/>
      <c r="C30" s="7" t="s">
        <v>9</v>
      </c>
      <c r="D30" s="15">
        <v>0</v>
      </c>
      <c r="E30" s="15">
        <v>0</v>
      </c>
      <c r="F30" s="13">
        <v>0</v>
      </c>
      <c r="G30" s="133"/>
      <c r="H30" s="133"/>
    </row>
    <row r="31" spans="1:8" ht="15.95" customHeight="1" x14ac:dyDescent="0.25">
      <c r="A31" s="98"/>
      <c r="B31" s="102"/>
      <c r="C31" s="11" t="s">
        <v>10</v>
      </c>
      <c r="D31" s="15">
        <v>0</v>
      </c>
      <c r="E31" s="15">
        <v>0</v>
      </c>
      <c r="F31" s="13">
        <v>0</v>
      </c>
      <c r="G31" s="133"/>
      <c r="H31" s="133"/>
    </row>
    <row r="32" spans="1:8" ht="15.95" customHeight="1" x14ac:dyDescent="0.25">
      <c r="A32" s="98"/>
      <c r="B32" s="102"/>
      <c r="C32" s="8" t="s">
        <v>11</v>
      </c>
      <c r="D32" s="13">
        <f t="shared" ref="D32:E32" si="9">SUM(D28:D31)</f>
        <v>118.7</v>
      </c>
      <c r="E32" s="13">
        <f t="shared" si="9"/>
        <v>118.7</v>
      </c>
      <c r="F32" s="13">
        <f t="shared" si="1"/>
        <v>100</v>
      </c>
      <c r="G32" s="133"/>
      <c r="H32" s="133"/>
    </row>
    <row r="33" spans="1:8" ht="15" customHeight="1" x14ac:dyDescent="0.25">
      <c r="A33" s="98" t="s">
        <v>22</v>
      </c>
      <c r="B33" s="102" t="s">
        <v>162</v>
      </c>
      <c r="C33" s="7" t="s">
        <v>7</v>
      </c>
      <c r="D33" s="15">
        <v>0</v>
      </c>
      <c r="E33" s="15">
        <v>0</v>
      </c>
      <c r="F33" s="13">
        <v>0</v>
      </c>
      <c r="G33" s="101" t="s">
        <v>273</v>
      </c>
      <c r="H33" s="133"/>
    </row>
    <row r="34" spans="1:8" ht="15" customHeight="1" x14ac:dyDescent="0.25">
      <c r="A34" s="98"/>
      <c r="B34" s="102"/>
      <c r="C34" s="7" t="s">
        <v>8</v>
      </c>
      <c r="D34" s="15">
        <v>0</v>
      </c>
      <c r="E34" s="15">
        <v>0</v>
      </c>
      <c r="F34" s="13">
        <v>0</v>
      </c>
      <c r="G34" s="101"/>
      <c r="H34" s="133"/>
    </row>
    <row r="35" spans="1:8" ht="15" customHeight="1" x14ac:dyDescent="0.25">
      <c r="A35" s="98"/>
      <c r="B35" s="102"/>
      <c r="C35" s="7" t="s">
        <v>9</v>
      </c>
      <c r="D35" s="15">
        <v>6224.2</v>
      </c>
      <c r="E35" s="15">
        <v>916</v>
      </c>
      <c r="F35" s="13">
        <f t="shared" si="1"/>
        <v>14.716750747083962</v>
      </c>
      <c r="G35" s="101"/>
      <c r="H35" s="133"/>
    </row>
    <row r="36" spans="1:8" ht="15" customHeight="1" x14ac:dyDescent="0.25">
      <c r="A36" s="98"/>
      <c r="B36" s="102"/>
      <c r="C36" s="11" t="s">
        <v>10</v>
      </c>
      <c r="D36" s="15">
        <v>0</v>
      </c>
      <c r="E36" s="15">
        <v>0</v>
      </c>
      <c r="F36" s="13">
        <v>0</v>
      </c>
      <c r="G36" s="101"/>
      <c r="H36" s="133"/>
    </row>
    <row r="37" spans="1:8" ht="15" customHeight="1" x14ac:dyDescent="0.25">
      <c r="A37" s="98"/>
      <c r="B37" s="102"/>
      <c r="C37" s="8" t="s">
        <v>11</v>
      </c>
      <c r="D37" s="13">
        <f t="shared" ref="D37:E37" si="10">SUM(D33:D36)</f>
        <v>6224.2</v>
      </c>
      <c r="E37" s="13">
        <f t="shared" si="10"/>
        <v>916</v>
      </c>
      <c r="F37" s="13">
        <f t="shared" si="1"/>
        <v>14.716750747083962</v>
      </c>
      <c r="G37" s="101"/>
      <c r="H37" s="133"/>
    </row>
    <row r="38" spans="1:8" ht="18.95" customHeight="1" x14ac:dyDescent="0.25">
      <c r="A38" s="98" t="s">
        <v>24</v>
      </c>
      <c r="B38" s="102" t="s">
        <v>163</v>
      </c>
      <c r="C38" s="7" t="s">
        <v>7</v>
      </c>
      <c r="D38" s="15">
        <v>0</v>
      </c>
      <c r="E38" s="15">
        <v>0</v>
      </c>
      <c r="F38" s="13">
        <v>0</v>
      </c>
      <c r="G38" s="102" t="s">
        <v>369</v>
      </c>
      <c r="H38" s="133" t="s">
        <v>164</v>
      </c>
    </row>
    <row r="39" spans="1:8" ht="18.95" customHeight="1" x14ac:dyDescent="0.25">
      <c r="A39" s="98"/>
      <c r="B39" s="102"/>
      <c r="C39" s="7" t="s">
        <v>8</v>
      </c>
      <c r="D39" s="15">
        <v>0</v>
      </c>
      <c r="E39" s="15">
        <v>0</v>
      </c>
      <c r="F39" s="13">
        <v>0</v>
      </c>
      <c r="G39" s="102"/>
      <c r="H39" s="133"/>
    </row>
    <row r="40" spans="1:8" ht="18.95" customHeight="1" x14ac:dyDescent="0.25">
      <c r="A40" s="98"/>
      <c r="B40" s="102"/>
      <c r="C40" s="7" t="s">
        <v>9</v>
      </c>
      <c r="D40" s="15">
        <v>9877.2999999999993</v>
      </c>
      <c r="E40" s="15">
        <v>2841.4</v>
      </c>
      <c r="F40" s="13">
        <f t="shared" si="1"/>
        <v>28.766970730867751</v>
      </c>
      <c r="G40" s="102"/>
      <c r="H40" s="133"/>
    </row>
    <row r="41" spans="1:8" ht="18.95" customHeight="1" x14ac:dyDescent="0.25">
      <c r="A41" s="98"/>
      <c r="B41" s="102"/>
      <c r="C41" s="11" t="s">
        <v>10</v>
      </c>
      <c r="D41" s="15">
        <v>0</v>
      </c>
      <c r="E41" s="15">
        <v>0</v>
      </c>
      <c r="F41" s="13">
        <v>0</v>
      </c>
      <c r="G41" s="102"/>
      <c r="H41" s="133"/>
    </row>
    <row r="42" spans="1:8" ht="18.95" customHeight="1" x14ac:dyDescent="0.25">
      <c r="A42" s="98"/>
      <c r="B42" s="102"/>
      <c r="C42" s="8" t="s">
        <v>11</v>
      </c>
      <c r="D42" s="13">
        <f t="shared" ref="D42:E42" si="11">SUM(D38:D41)</f>
        <v>9877.2999999999993</v>
      </c>
      <c r="E42" s="13">
        <f t="shared" si="11"/>
        <v>2841.4</v>
      </c>
      <c r="F42" s="13">
        <f t="shared" si="1"/>
        <v>28.766970730867751</v>
      </c>
      <c r="G42" s="102"/>
      <c r="H42" s="133"/>
    </row>
    <row r="43" spans="1:8" ht="15" customHeight="1" x14ac:dyDescent="0.25">
      <c r="A43" s="103" t="s">
        <v>26</v>
      </c>
      <c r="B43" s="105" t="s">
        <v>165</v>
      </c>
      <c r="C43" s="7" t="s">
        <v>7</v>
      </c>
      <c r="D43" s="15">
        <f t="shared" ref="D43:E46" si="12">D48</f>
        <v>0</v>
      </c>
      <c r="E43" s="15">
        <f t="shared" si="12"/>
        <v>0</v>
      </c>
      <c r="F43" s="13">
        <v>0</v>
      </c>
      <c r="G43" s="124"/>
      <c r="H43" s="126"/>
    </row>
    <row r="44" spans="1:8" ht="15" customHeight="1" x14ac:dyDescent="0.25">
      <c r="A44" s="103"/>
      <c r="B44" s="105"/>
      <c r="C44" s="7" t="s">
        <v>8</v>
      </c>
      <c r="D44" s="15">
        <f t="shared" si="12"/>
        <v>3223.1</v>
      </c>
      <c r="E44" s="15">
        <f t="shared" si="12"/>
        <v>2353.4</v>
      </c>
      <c r="F44" s="13">
        <f t="shared" si="1"/>
        <v>73.016660978561021</v>
      </c>
      <c r="G44" s="124"/>
      <c r="H44" s="126"/>
    </row>
    <row r="45" spans="1:8" ht="15" customHeight="1" x14ac:dyDescent="0.25">
      <c r="A45" s="103"/>
      <c r="B45" s="105"/>
      <c r="C45" s="7" t="s">
        <v>9</v>
      </c>
      <c r="D45" s="15">
        <f t="shared" si="12"/>
        <v>0</v>
      </c>
      <c r="E45" s="15">
        <f t="shared" si="12"/>
        <v>0</v>
      </c>
      <c r="F45" s="13">
        <v>0</v>
      </c>
      <c r="G45" s="124"/>
      <c r="H45" s="126"/>
    </row>
    <row r="46" spans="1:8" ht="15" customHeight="1" x14ac:dyDescent="0.25">
      <c r="A46" s="103"/>
      <c r="B46" s="105"/>
      <c r="C46" s="11" t="s">
        <v>10</v>
      </c>
      <c r="D46" s="15">
        <f t="shared" si="12"/>
        <v>0</v>
      </c>
      <c r="E46" s="15">
        <f t="shared" si="12"/>
        <v>0</v>
      </c>
      <c r="F46" s="13">
        <v>0</v>
      </c>
      <c r="G46" s="124"/>
      <c r="H46" s="126"/>
    </row>
    <row r="47" spans="1:8" ht="15" customHeight="1" x14ac:dyDescent="0.25">
      <c r="A47" s="103"/>
      <c r="B47" s="105"/>
      <c r="C47" s="12" t="s">
        <v>11</v>
      </c>
      <c r="D47" s="14">
        <f t="shared" ref="D47:E47" si="13">SUM(D43:D46)</f>
        <v>3223.1</v>
      </c>
      <c r="E47" s="14">
        <f t="shared" si="13"/>
        <v>2353.4</v>
      </c>
      <c r="F47" s="14">
        <f t="shared" si="1"/>
        <v>73.016660978561021</v>
      </c>
      <c r="G47" s="231"/>
      <c r="H47" s="126"/>
    </row>
    <row r="48" spans="1:8" ht="18" customHeight="1" x14ac:dyDescent="0.25">
      <c r="A48" s="98" t="s">
        <v>28</v>
      </c>
      <c r="B48" s="102" t="s">
        <v>166</v>
      </c>
      <c r="C48" s="7" t="s">
        <v>7</v>
      </c>
      <c r="D48" s="15">
        <v>0</v>
      </c>
      <c r="E48" s="15">
        <v>0</v>
      </c>
      <c r="F48" s="13">
        <v>0</v>
      </c>
      <c r="G48" s="133" t="s">
        <v>370</v>
      </c>
      <c r="H48" s="133" t="s">
        <v>167</v>
      </c>
    </row>
    <row r="49" spans="1:8" ht="18" customHeight="1" x14ac:dyDescent="0.25">
      <c r="A49" s="98"/>
      <c r="B49" s="102"/>
      <c r="C49" s="7" t="s">
        <v>8</v>
      </c>
      <c r="D49" s="15">
        <v>3223.1</v>
      </c>
      <c r="E49" s="15">
        <v>2353.4</v>
      </c>
      <c r="F49" s="13">
        <f t="shared" si="1"/>
        <v>73.016660978561021</v>
      </c>
      <c r="G49" s="133"/>
      <c r="H49" s="133"/>
    </row>
    <row r="50" spans="1:8" ht="18" customHeight="1" x14ac:dyDescent="0.25">
      <c r="A50" s="98"/>
      <c r="B50" s="102"/>
      <c r="C50" s="7" t="s">
        <v>9</v>
      </c>
      <c r="D50" s="15">
        <v>0</v>
      </c>
      <c r="E50" s="15">
        <v>0</v>
      </c>
      <c r="F50" s="13">
        <v>0</v>
      </c>
      <c r="G50" s="133"/>
      <c r="H50" s="133"/>
    </row>
    <row r="51" spans="1:8" ht="18" customHeight="1" x14ac:dyDescent="0.25">
      <c r="A51" s="98"/>
      <c r="B51" s="102"/>
      <c r="C51" s="11" t="s">
        <v>10</v>
      </c>
      <c r="D51" s="15">
        <v>0</v>
      </c>
      <c r="E51" s="15">
        <v>0</v>
      </c>
      <c r="F51" s="13">
        <v>0</v>
      </c>
      <c r="G51" s="133"/>
      <c r="H51" s="133"/>
    </row>
    <row r="52" spans="1:8" ht="18" customHeight="1" x14ac:dyDescent="0.25">
      <c r="A52" s="98"/>
      <c r="B52" s="102"/>
      <c r="C52" s="8" t="s">
        <v>11</v>
      </c>
      <c r="D52" s="13">
        <f t="shared" ref="D52:E52" si="14">SUM(D48:D51)</f>
        <v>3223.1</v>
      </c>
      <c r="E52" s="13">
        <f t="shared" si="14"/>
        <v>2353.4</v>
      </c>
      <c r="F52" s="13">
        <f t="shared" si="1"/>
        <v>73.016660978561021</v>
      </c>
      <c r="G52" s="133"/>
      <c r="H52" s="133"/>
    </row>
  </sheetData>
  <mergeCells count="44">
    <mergeCell ref="A3:A7"/>
    <mergeCell ref="B3:B7"/>
    <mergeCell ref="G3:G7"/>
    <mergeCell ref="H3:H7"/>
    <mergeCell ref="A8:A12"/>
    <mergeCell ref="B8:B12"/>
    <mergeCell ref="G8:G12"/>
    <mergeCell ref="H8:H12"/>
    <mergeCell ref="A1:B2"/>
    <mergeCell ref="C1:C2"/>
    <mergeCell ref="D1:F1"/>
    <mergeCell ref="G1:G2"/>
    <mergeCell ref="H1:H2"/>
    <mergeCell ref="H18:H22"/>
    <mergeCell ref="A43:A47"/>
    <mergeCell ref="B43:B47"/>
    <mergeCell ref="G43:G47"/>
    <mergeCell ref="H28:H37"/>
    <mergeCell ref="H23:H27"/>
    <mergeCell ref="A28:A32"/>
    <mergeCell ref="B28:B32"/>
    <mergeCell ref="G28:G32"/>
    <mergeCell ref="G23:G27"/>
    <mergeCell ref="A23:A27"/>
    <mergeCell ref="B23:B27"/>
    <mergeCell ref="A33:A37"/>
    <mergeCell ref="B33:B37"/>
    <mergeCell ref="G33:G37"/>
    <mergeCell ref="A13:A17"/>
    <mergeCell ref="B13:B17"/>
    <mergeCell ref="G13:G17"/>
    <mergeCell ref="H13:H17"/>
    <mergeCell ref="H48:H52"/>
    <mergeCell ref="A38:A42"/>
    <mergeCell ref="B38:B42"/>
    <mergeCell ref="G38:G42"/>
    <mergeCell ref="H38:H42"/>
    <mergeCell ref="H43:H47"/>
    <mergeCell ref="A48:A52"/>
    <mergeCell ref="B48:B52"/>
    <mergeCell ref="G48:G52"/>
    <mergeCell ref="A18:A22"/>
    <mergeCell ref="B18:B22"/>
    <mergeCell ref="G18:G22"/>
  </mergeCells>
  <pageMargins left="0.7" right="0.7" top="0.75" bottom="0.75" header="0.3" footer="0.3"/>
  <pageSetup paperSize="9" scale="76" fitToHeight="0" orientation="landscape" r:id="rId1"/>
  <rowBreaks count="1" manualBreakCount="1">
    <brk id="3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Normal="100" workbookViewId="0">
      <selection activeCell="H44" sqref="H44"/>
    </sheetView>
  </sheetViews>
  <sheetFormatPr defaultRowHeight="15" x14ac:dyDescent="0.25"/>
  <cols>
    <col min="1" max="1" width="5" customWidth="1"/>
    <col min="2" max="2" width="34.85546875" customWidth="1"/>
    <col min="3" max="3" width="20.140625" customWidth="1"/>
    <col min="4" max="6" width="12.85546875" customWidth="1"/>
    <col min="7" max="7" width="36.85546875" customWidth="1"/>
    <col min="8" max="8" width="39.28515625" customWidth="1"/>
  </cols>
  <sheetData>
    <row r="1" spans="1:8" ht="15" customHeight="1" x14ac:dyDescent="0.25">
      <c r="A1" s="243" t="s">
        <v>0</v>
      </c>
      <c r="B1" s="243"/>
      <c r="C1" s="243" t="s">
        <v>1</v>
      </c>
      <c r="D1" s="111" t="s">
        <v>328</v>
      </c>
      <c r="E1" s="111"/>
      <c r="F1" s="111"/>
      <c r="G1" s="247" t="s">
        <v>2</v>
      </c>
      <c r="H1" s="251" t="s">
        <v>3</v>
      </c>
    </row>
    <row r="2" spans="1:8" ht="38.25" x14ac:dyDescent="0.25">
      <c r="A2" s="243"/>
      <c r="B2" s="243"/>
      <c r="C2" s="243"/>
      <c r="D2" s="21" t="s">
        <v>12</v>
      </c>
      <c r="E2" s="21" t="s">
        <v>4</v>
      </c>
      <c r="F2" s="21" t="s">
        <v>5</v>
      </c>
      <c r="G2" s="250"/>
      <c r="H2" s="251"/>
    </row>
    <row r="3" spans="1:8" x14ac:dyDescent="0.25">
      <c r="A3" s="247" t="s">
        <v>168</v>
      </c>
      <c r="B3" s="244" t="s">
        <v>169</v>
      </c>
      <c r="C3" s="36" t="s">
        <v>7</v>
      </c>
      <c r="D3" s="22">
        <f t="shared" ref="D3:E6" si="0">D8+D33</f>
        <v>0</v>
      </c>
      <c r="E3" s="22">
        <f t="shared" si="0"/>
        <v>0</v>
      </c>
      <c r="F3" s="22">
        <v>0</v>
      </c>
      <c r="G3" s="248"/>
      <c r="H3" s="249"/>
    </row>
    <row r="4" spans="1:8" x14ac:dyDescent="0.25">
      <c r="A4" s="247"/>
      <c r="B4" s="244">
        <v>0</v>
      </c>
      <c r="C4" s="36" t="s">
        <v>8</v>
      </c>
      <c r="D4" s="22">
        <f t="shared" si="0"/>
        <v>4052.7</v>
      </c>
      <c r="E4" s="22">
        <f t="shared" si="0"/>
        <v>4052.7</v>
      </c>
      <c r="F4" s="22">
        <f t="shared" ref="F4:F42" si="1">E4/D4*100</f>
        <v>100</v>
      </c>
      <c r="G4" s="248"/>
      <c r="H4" s="249"/>
    </row>
    <row r="5" spans="1:8" x14ac:dyDescent="0.25">
      <c r="A5" s="247"/>
      <c r="B5" s="244">
        <v>0</v>
      </c>
      <c r="C5" s="36" t="s">
        <v>9</v>
      </c>
      <c r="D5" s="22">
        <f t="shared" si="0"/>
        <v>2922.7</v>
      </c>
      <c r="E5" s="22">
        <f>E10+E35</f>
        <v>554.9</v>
      </c>
      <c r="F5" s="22">
        <f t="shared" si="1"/>
        <v>18.98586923050604</v>
      </c>
      <c r="G5" s="248"/>
      <c r="H5" s="249"/>
    </row>
    <row r="6" spans="1:8" x14ac:dyDescent="0.25">
      <c r="A6" s="247"/>
      <c r="B6" s="244"/>
      <c r="C6" s="23" t="s">
        <v>10</v>
      </c>
      <c r="D6" s="22">
        <f t="shared" si="0"/>
        <v>0</v>
      </c>
      <c r="E6" s="22">
        <f t="shared" si="0"/>
        <v>0</v>
      </c>
      <c r="F6" s="22">
        <v>0</v>
      </c>
      <c r="G6" s="248"/>
      <c r="H6" s="249"/>
    </row>
    <row r="7" spans="1:8" x14ac:dyDescent="0.25">
      <c r="A7" s="247"/>
      <c r="B7" s="244"/>
      <c r="C7" s="35" t="s">
        <v>11</v>
      </c>
      <c r="D7" s="24">
        <f t="shared" ref="D7:E7" si="2">SUM(D3:D6)</f>
        <v>6975.4</v>
      </c>
      <c r="E7" s="24">
        <f t="shared" si="2"/>
        <v>4607.5999999999995</v>
      </c>
      <c r="F7" s="24">
        <f t="shared" si="1"/>
        <v>66.05499326203514</v>
      </c>
      <c r="G7" s="248"/>
      <c r="H7" s="249"/>
    </row>
    <row r="8" spans="1:8" x14ac:dyDescent="0.25">
      <c r="A8" s="243" t="s">
        <v>18</v>
      </c>
      <c r="B8" s="244" t="s">
        <v>170</v>
      </c>
      <c r="C8" s="36" t="s">
        <v>7</v>
      </c>
      <c r="D8" s="25">
        <f t="shared" ref="D8:E11" si="3">D13+D18+D23+D28</f>
        <v>0</v>
      </c>
      <c r="E8" s="25">
        <f t="shared" si="3"/>
        <v>0</v>
      </c>
      <c r="F8" s="22">
        <v>0</v>
      </c>
      <c r="G8" s="234"/>
      <c r="H8" s="233"/>
    </row>
    <row r="9" spans="1:8" x14ac:dyDescent="0.25">
      <c r="A9" s="243"/>
      <c r="B9" s="244"/>
      <c r="C9" s="36" t="s">
        <v>8</v>
      </c>
      <c r="D9" s="25">
        <f t="shared" si="3"/>
        <v>4052.7</v>
      </c>
      <c r="E9" s="25">
        <f t="shared" si="3"/>
        <v>4052.7</v>
      </c>
      <c r="F9" s="22">
        <f t="shared" si="1"/>
        <v>100</v>
      </c>
      <c r="G9" s="234"/>
      <c r="H9" s="233"/>
    </row>
    <row r="10" spans="1:8" x14ac:dyDescent="0.25">
      <c r="A10" s="243"/>
      <c r="B10" s="244"/>
      <c r="C10" s="36" t="s">
        <v>9</v>
      </c>
      <c r="D10" s="25">
        <f t="shared" si="3"/>
        <v>2822.7</v>
      </c>
      <c r="E10" s="25">
        <f t="shared" si="3"/>
        <v>554.9</v>
      </c>
      <c r="F10" s="22">
        <f t="shared" si="1"/>
        <v>19.658483012718321</v>
      </c>
      <c r="G10" s="234"/>
      <c r="H10" s="233"/>
    </row>
    <row r="11" spans="1:8" x14ac:dyDescent="0.25">
      <c r="A11" s="243"/>
      <c r="B11" s="244"/>
      <c r="C11" s="23" t="s">
        <v>10</v>
      </c>
      <c r="D11" s="25">
        <f t="shared" si="3"/>
        <v>0</v>
      </c>
      <c r="E11" s="25">
        <f t="shared" si="3"/>
        <v>0</v>
      </c>
      <c r="F11" s="22">
        <v>0</v>
      </c>
      <c r="G11" s="234"/>
      <c r="H11" s="233"/>
    </row>
    <row r="12" spans="1:8" x14ac:dyDescent="0.25">
      <c r="A12" s="243"/>
      <c r="B12" s="244"/>
      <c r="C12" s="35" t="s">
        <v>11</v>
      </c>
      <c r="D12" s="24">
        <f t="shared" ref="D12:E12" si="4">SUM(D8:D11)</f>
        <v>6875.4</v>
      </c>
      <c r="E12" s="24">
        <f t="shared" si="4"/>
        <v>4607.5999999999995</v>
      </c>
      <c r="F12" s="24">
        <f t="shared" si="1"/>
        <v>67.015737266195416</v>
      </c>
      <c r="G12" s="234"/>
      <c r="H12" s="233"/>
    </row>
    <row r="13" spans="1:8" ht="25.5" customHeight="1" x14ac:dyDescent="0.25">
      <c r="A13" s="242" t="s">
        <v>20</v>
      </c>
      <c r="B13" s="239" t="s">
        <v>171</v>
      </c>
      <c r="C13" s="36" t="s">
        <v>7</v>
      </c>
      <c r="D13" s="22">
        <v>0</v>
      </c>
      <c r="E13" s="22">
        <v>0</v>
      </c>
      <c r="F13" s="22">
        <v>0</v>
      </c>
      <c r="G13" s="254" t="s">
        <v>318</v>
      </c>
      <c r="H13" s="252" t="s">
        <v>172</v>
      </c>
    </row>
    <row r="14" spans="1:8" x14ac:dyDescent="0.25">
      <c r="A14" s="245"/>
      <c r="B14" s="238"/>
      <c r="C14" s="36" t="s">
        <v>8</v>
      </c>
      <c r="D14" s="22">
        <v>3746.2</v>
      </c>
      <c r="E14" s="22">
        <v>3746.2</v>
      </c>
      <c r="F14" s="22">
        <f t="shared" si="1"/>
        <v>100</v>
      </c>
      <c r="G14" s="255"/>
      <c r="H14" s="252"/>
    </row>
    <row r="15" spans="1:8" x14ac:dyDescent="0.25">
      <c r="A15" s="245"/>
      <c r="B15" s="238"/>
      <c r="C15" s="36" t="s">
        <v>9</v>
      </c>
      <c r="D15" s="22">
        <v>197.2</v>
      </c>
      <c r="E15" s="22">
        <v>197.2</v>
      </c>
      <c r="F15" s="22">
        <f t="shared" si="1"/>
        <v>100</v>
      </c>
      <c r="G15" s="255"/>
      <c r="H15" s="252"/>
    </row>
    <row r="16" spans="1:8" x14ac:dyDescent="0.25">
      <c r="A16" s="245"/>
      <c r="B16" s="238"/>
      <c r="C16" s="23" t="s">
        <v>10</v>
      </c>
      <c r="D16" s="22">
        <v>0</v>
      </c>
      <c r="E16" s="22">
        <v>0</v>
      </c>
      <c r="F16" s="22">
        <v>0</v>
      </c>
      <c r="G16" s="255"/>
      <c r="H16" s="252"/>
    </row>
    <row r="17" spans="1:8" x14ac:dyDescent="0.25">
      <c r="A17" s="245"/>
      <c r="B17" s="238"/>
      <c r="C17" s="34" t="s">
        <v>11</v>
      </c>
      <c r="D17" s="22">
        <f t="shared" ref="D17:E17" si="5">SUM(D13:D16)</f>
        <v>3943.3999999999996</v>
      </c>
      <c r="E17" s="22">
        <f t="shared" si="5"/>
        <v>3943.3999999999996</v>
      </c>
      <c r="F17" s="22">
        <f t="shared" si="1"/>
        <v>100</v>
      </c>
      <c r="G17" s="255"/>
      <c r="H17" s="252"/>
    </row>
    <row r="18" spans="1:8" x14ac:dyDescent="0.25">
      <c r="A18" s="236" t="s">
        <v>22</v>
      </c>
      <c r="B18" s="237" t="s">
        <v>173</v>
      </c>
      <c r="C18" s="36" t="s">
        <v>7</v>
      </c>
      <c r="D18" s="22">
        <v>0</v>
      </c>
      <c r="E18" s="22">
        <v>0</v>
      </c>
      <c r="F18" s="22">
        <v>0</v>
      </c>
      <c r="G18" s="255"/>
      <c r="H18" s="252"/>
    </row>
    <row r="19" spans="1:8" x14ac:dyDescent="0.25">
      <c r="A19" s="236"/>
      <c r="B19" s="238"/>
      <c r="C19" s="36" t="s">
        <v>8</v>
      </c>
      <c r="D19" s="22">
        <v>306.5</v>
      </c>
      <c r="E19" s="22">
        <v>306.5</v>
      </c>
      <c r="F19" s="22">
        <f t="shared" si="1"/>
        <v>100</v>
      </c>
      <c r="G19" s="255"/>
      <c r="H19" s="252"/>
    </row>
    <row r="20" spans="1:8" x14ac:dyDescent="0.25">
      <c r="A20" s="236"/>
      <c r="B20" s="238"/>
      <c r="C20" s="36" t="s">
        <v>9</v>
      </c>
      <c r="D20" s="22">
        <v>16.2</v>
      </c>
      <c r="E20" s="22">
        <v>16.2</v>
      </c>
      <c r="F20" s="22">
        <f t="shared" si="1"/>
        <v>100</v>
      </c>
      <c r="G20" s="255"/>
      <c r="H20" s="252"/>
    </row>
    <row r="21" spans="1:8" x14ac:dyDescent="0.25">
      <c r="A21" s="236"/>
      <c r="B21" s="238"/>
      <c r="C21" s="23" t="s">
        <v>10</v>
      </c>
      <c r="D21" s="22">
        <v>0</v>
      </c>
      <c r="E21" s="22">
        <v>0</v>
      </c>
      <c r="F21" s="22">
        <v>0</v>
      </c>
      <c r="G21" s="255"/>
      <c r="H21" s="252"/>
    </row>
    <row r="22" spans="1:8" x14ac:dyDescent="0.25">
      <c r="A22" s="236"/>
      <c r="B22" s="238"/>
      <c r="C22" s="34" t="s">
        <v>11</v>
      </c>
      <c r="D22" s="22">
        <f t="shared" ref="D22:E22" si="6">SUM(D18:D21)</f>
        <v>322.7</v>
      </c>
      <c r="E22" s="22">
        <f t="shared" si="6"/>
        <v>322.7</v>
      </c>
      <c r="F22" s="22">
        <f t="shared" si="1"/>
        <v>100</v>
      </c>
      <c r="G22" s="256"/>
      <c r="H22" s="252"/>
    </row>
    <row r="23" spans="1:8" ht="24.95" customHeight="1" x14ac:dyDescent="0.25">
      <c r="A23" s="242" t="s">
        <v>24</v>
      </c>
      <c r="B23" s="246" t="s">
        <v>174</v>
      </c>
      <c r="C23" s="36" t="s">
        <v>7</v>
      </c>
      <c r="D23" s="22">
        <v>0</v>
      </c>
      <c r="E23" s="22">
        <v>0</v>
      </c>
      <c r="F23" s="22">
        <v>0</v>
      </c>
      <c r="G23" s="239" t="s">
        <v>334</v>
      </c>
      <c r="H23" s="252"/>
    </row>
    <row r="24" spans="1:8" ht="24.95" customHeight="1" x14ac:dyDescent="0.25">
      <c r="A24" s="242"/>
      <c r="B24" s="246"/>
      <c r="C24" s="36" t="s">
        <v>8</v>
      </c>
      <c r="D24" s="22">
        <v>0</v>
      </c>
      <c r="E24" s="22">
        <v>0</v>
      </c>
      <c r="F24" s="22">
        <v>0</v>
      </c>
      <c r="G24" s="239"/>
      <c r="H24" s="252"/>
    </row>
    <row r="25" spans="1:8" ht="24.95" customHeight="1" x14ac:dyDescent="0.25">
      <c r="A25" s="242"/>
      <c r="B25" s="246"/>
      <c r="C25" s="36" t="s">
        <v>9</v>
      </c>
      <c r="D25" s="22">
        <v>1109.3</v>
      </c>
      <c r="E25" s="22">
        <v>341.5</v>
      </c>
      <c r="F25" s="22">
        <f t="shared" si="1"/>
        <v>30.785179843144327</v>
      </c>
      <c r="G25" s="239"/>
      <c r="H25" s="252"/>
    </row>
    <row r="26" spans="1:8" ht="24.95" customHeight="1" x14ac:dyDescent="0.25">
      <c r="A26" s="242"/>
      <c r="B26" s="246"/>
      <c r="C26" s="23" t="s">
        <v>10</v>
      </c>
      <c r="D26" s="22">
        <v>0</v>
      </c>
      <c r="E26" s="22">
        <v>0</v>
      </c>
      <c r="F26" s="22">
        <v>0</v>
      </c>
      <c r="G26" s="239"/>
      <c r="H26" s="252"/>
    </row>
    <row r="27" spans="1:8" ht="24.95" customHeight="1" x14ac:dyDescent="0.25">
      <c r="A27" s="242"/>
      <c r="B27" s="246"/>
      <c r="C27" s="34" t="s">
        <v>11</v>
      </c>
      <c r="D27" s="22">
        <f t="shared" ref="D27:E27" si="7">SUM(D23:D26)</f>
        <v>1109.3</v>
      </c>
      <c r="E27" s="22">
        <f t="shared" si="7"/>
        <v>341.5</v>
      </c>
      <c r="F27" s="22">
        <f t="shared" si="1"/>
        <v>30.785179843144327</v>
      </c>
      <c r="G27" s="239"/>
      <c r="H27" s="252"/>
    </row>
    <row r="28" spans="1:8" x14ac:dyDescent="0.25">
      <c r="A28" s="240" t="s">
        <v>68</v>
      </c>
      <c r="B28" s="239" t="s">
        <v>175</v>
      </c>
      <c r="C28" s="36" t="s">
        <v>7</v>
      </c>
      <c r="D28" s="25">
        <v>0</v>
      </c>
      <c r="E28" s="25">
        <v>0</v>
      </c>
      <c r="F28" s="22">
        <v>0</v>
      </c>
      <c r="G28" s="241" t="s">
        <v>176</v>
      </c>
      <c r="H28" s="252"/>
    </row>
    <row r="29" spans="1:8" x14ac:dyDescent="0.25">
      <c r="A29" s="240"/>
      <c r="B29" s="239"/>
      <c r="C29" s="36" t="s">
        <v>8</v>
      </c>
      <c r="D29" s="25">
        <v>0</v>
      </c>
      <c r="E29" s="25">
        <v>0</v>
      </c>
      <c r="F29" s="22">
        <v>0</v>
      </c>
      <c r="G29" s="241"/>
      <c r="H29" s="252"/>
    </row>
    <row r="30" spans="1:8" x14ac:dyDescent="0.25">
      <c r="A30" s="240"/>
      <c r="B30" s="239"/>
      <c r="C30" s="36" t="s">
        <v>9</v>
      </c>
      <c r="D30" s="25">
        <v>1500</v>
      </c>
      <c r="E30" s="25">
        <v>0</v>
      </c>
      <c r="F30" s="22">
        <f t="shared" si="1"/>
        <v>0</v>
      </c>
      <c r="G30" s="241"/>
      <c r="H30" s="252"/>
    </row>
    <row r="31" spans="1:8" x14ac:dyDescent="0.25">
      <c r="A31" s="240"/>
      <c r="B31" s="239"/>
      <c r="C31" s="23" t="s">
        <v>10</v>
      </c>
      <c r="D31" s="25">
        <v>0</v>
      </c>
      <c r="E31" s="25">
        <v>0</v>
      </c>
      <c r="F31" s="22">
        <v>0</v>
      </c>
      <c r="G31" s="241"/>
      <c r="H31" s="252"/>
    </row>
    <row r="32" spans="1:8" x14ac:dyDescent="0.25">
      <c r="A32" s="240"/>
      <c r="B32" s="239"/>
      <c r="C32" s="34" t="s">
        <v>11</v>
      </c>
      <c r="D32" s="22">
        <f t="shared" ref="D32:E32" si="8">SUM(D28:D31)</f>
        <v>1500</v>
      </c>
      <c r="E32" s="24">
        <f t="shared" si="8"/>
        <v>0</v>
      </c>
      <c r="F32" s="22">
        <f t="shared" si="1"/>
        <v>0</v>
      </c>
      <c r="G32" s="241"/>
      <c r="H32" s="252"/>
    </row>
    <row r="33" spans="1:8" ht="25.5" customHeight="1" x14ac:dyDescent="0.25">
      <c r="A33" s="243" t="s">
        <v>55</v>
      </c>
      <c r="B33" s="253" t="s">
        <v>177</v>
      </c>
      <c r="C33" s="36" t="s">
        <v>7</v>
      </c>
      <c r="D33" s="25">
        <f t="shared" ref="D33:E36" si="9">D38</f>
        <v>0</v>
      </c>
      <c r="E33" s="25">
        <f t="shared" si="9"/>
        <v>0</v>
      </c>
      <c r="F33" s="22">
        <v>0</v>
      </c>
      <c r="G33" s="234"/>
      <c r="H33" s="235"/>
    </row>
    <row r="34" spans="1:8" x14ac:dyDescent="0.25">
      <c r="A34" s="243"/>
      <c r="B34" s="253"/>
      <c r="C34" s="36" t="s">
        <v>8</v>
      </c>
      <c r="D34" s="25">
        <f t="shared" si="9"/>
        <v>0</v>
      </c>
      <c r="E34" s="25">
        <f t="shared" si="9"/>
        <v>0</v>
      </c>
      <c r="F34" s="22">
        <v>0</v>
      </c>
      <c r="G34" s="234"/>
      <c r="H34" s="235"/>
    </row>
    <row r="35" spans="1:8" x14ac:dyDescent="0.25">
      <c r="A35" s="243"/>
      <c r="B35" s="253"/>
      <c r="C35" s="36" t="s">
        <v>9</v>
      </c>
      <c r="D35" s="25">
        <f t="shared" si="9"/>
        <v>100</v>
      </c>
      <c r="E35" s="25">
        <f t="shared" si="9"/>
        <v>0</v>
      </c>
      <c r="F35" s="22">
        <f t="shared" si="1"/>
        <v>0</v>
      </c>
      <c r="G35" s="234"/>
      <c r="H35" s="235"/>
    </row>
    <row r="36" spans="1:8" x14ac:dyDescent="0.25">
      <c r="A36" s="243"/>
      <c r="B36" s="253"/>
      <c r="C36" s="23" t="s">
        <v>10</v>
      </c>
      <c r="D36" s="25">
        <f t="shared" si="9"/>
        <v>0</v>
      </c>
      <c r="E36" s="25">
        <f t="shared" si="9"/>
        <v>0</v>
      </c>
      <c r="F36" s="22">
        <v>0</v>
      </c>
      <c r="G36" s="234"/>
      <c r="H36" s="235"/>
    </row>
    <row r="37" spans="1:8" x14ac:dyDescent="0.25">
      <c r="A37" s="243"/>
      <c r="B37" s="253"/>
      <c r="C37" s="35" t="s">
        <v>11</v>
      </c>
      <c r="D37" s="24">
        <f t="shared" ref="D37:E37" si="10">SUM(D33:D36)</f>
        <v>100</v>
      </c>
      <c r="E37" s="24">
        <f t="shared" si="10"/>
        <v>0</v>
      </c>
      <c r="F37" s="24">
        <f t="shared" si="1"/>
        <v>0</v>
      </c>
      <c r="G37" s="234"/>
      <c r="H37" s="235"/>
    </row>
    <row r="38" spans="1:8" ht="24.95" customHeight="1" x14ac:dyDescent="0.25">
      <c r="A38" s="242" t="s">
        <v>178</v>
      </c>
      <c r="B38" s="246" t="s">
        <v>179</v>
      </c>
      <c r="C38" s="36" t="s">
        <v>7</v>
      </c>
      <c r="D38" s="25">
        <v>0</v>
      </c>
      <c r="E38" s="25">
        <v>0</v>
      </c>
      <c r="F38" s="22">
        <v>0</v>
      </c>
      <c r="G38" s="239" t="s">
        <v>335</v>
      </c>
      <c r="H38" s="252" t="s">
        <v>276</v>
      </c>
    </row>
    <row r="39" spans="1:8" ht="24.95" customHeight="1" x14ac:dyDescent="0.25">
      <c r="A39" s="242"/>
      <c r="B39" s="246"/>
      <c r="C39" s="36" t="s">
        <v>8</v>
      </c>
      <c r="D39" s="25">
        <v>0</v>
      </c>
      <c r="E39" s="25">
        <v>0</v>
      </c>
      <c r="F39" s="22">
        <v>0</v>
      </c>
      <c r="G39" s="239"/>
      <c r="H39" s="252"/>
    </row>
    <row r="40" spans="1:8" ht="24.95" customHeight="1" x14ac:dyDescent="0.25">
      <c r="A40" s="242"/>
      <c r="B40" s="246"/>
      <c r="C40" s="36" t="s">
        <v>9</v>
      </c>
      <c r="D40" s="22">
        <v>100</v>
      </c>
      <c r="E40" s="22">
        <v>0</v>
      </c>
      <c r="F40" s="22">
        <f t="shared" si="1"/>
        <v>0</v>
      </c>
      <c r="G40" s="239"/>
      <c r="H40" s="252"/>
    </row>
    <row r="41" spans="1:8" ht="24.95" customHeight="1" x14ac:dyDescent="0.25">
      <c r="A41" s="242"/>
      <c r="B41" s="246"/>
      <c r="C41" s="23" t="s">
        <v>10</v>
      </c>
      <c r="D41" s="25">
        <v>0</v>
      </c>
      <c r="E41" s="25">
        <v>0</v>
      </c>
      <c r="F41" s="22">
        <v>0</v>
      </c>
      <c r="G41" s="239"/>
      <c r="H41" s="252"/>
    </row>
    <row r="42" spans="1:8" ht="24.95" customHeight="1" x14ac:dyDescent="0.25">
      <c r="A42" s="242"/>
      <c r="B42" s="246"/>
      <c r="C42" s="34" t="s">
        <v>11</v>
      </c>
      <c r="D42" s="22">
        <f t="shared" ref="D42:E42" si="11">SUM(D38:D41)</f>
        <v>100</v>
      </c>
      <c r="E42" s="24">
        <f t="shared" si="11"/>
        <v>0</v>
      </c>
      <c r="F42" s="22">
        <f t="shared" si="1"/>
        <v>0</v>
      </c>
      <c r="G42" s="239"/>
      <c r="H42" s="252"/>
    </row>
  </sheetData>
  <mergeCells count="33">
    <mergeCell ref="H13:H32"/>
    <mergeCell ref="A33:A37"/>
    <mergeCell ref="B33:B37"/>
    <mergeCell ref="A38:A42"/>
    <mergeCell ref="B38:B42"/>
    <mergeCell ref="G38:G42"/>
    <mergeCell ref="H38:H42"/>
    <mergeCell ref="G13:G22"/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H8:H12"/>
    <mergeCell ref="G33:G37"/>
    <mergeCell ref="H33:H37"/>
    <mergeCell ref="A18:A22"/>
    <mergeCell ref="B18:B22"/>
    <mergeCell ref="G23:G27"/>
    <mergeCell ref="A28:A32"/>
    <mergeCell ref="B28:B32"/>
    <mergeCell ref="G28:G32"/>
    <mergeCell ref="A23:A27"/>
    <mergeCell ref="A8:A12"/>
    <mergeCell ref="B8:B12"/>
    <mergeCell ref="A13:A17"/>
    <mergeCell ref="B13:B17"/>
    <mergeCell ref="G8:G12"/>
    <mergeCell ref="B23:B27"/>
  </mergeCells>
  <pageMargins left="0.7" right="0.7" top="0.75" bottom="0.75" header="0.3" footer="0.3"/>
  <pageSetup paperSize="9" scale="75" fitToHeight="0" orientation="landscape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13" sqref="C13:C17"/>
    </sheetView>
  </sheetViews>
  <sheetFormatPr defaultRowHeight="15" x14ac:dyDescent="0.25"/>
  <cols>
    <col min="1" max="1" width="3.5703125" bestFit="1" customWidth="1"/>
    <col min="2" max="2" width="34.140625" customWidth="1"/>
    <col min="3" max="3" width="20.7109375" customWidth="1"/>
    <col min="4" max="6" width="12.85546875" customWidth="1"/>
    <col min="7" max="7" width="36.42578125" customWidth="1"/>
    <col min="8" max="8" width="40.2851562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180</v>
      </c>
      <c r="B3" s="105" t="s">
        <v>181</v>
      </c>
      <c r="C3" s="7" t="s">
        <v>7</v>
      </c>
      <c r="D3" s="15">
        <f t="shared" ref="D3:E6" si="0">D8+D28</f>
        <v>0</v>
      </c>
      <c r="E3" s="15">
        <f t="shared" si="0"/>
        <v>0</v>
      </c>
      <c r="F3" s="13">
        <v>0</v>
      </c>
      <c r="G3" s="102"/>
      <c r="H3" s="193"/>
    </row>
    <row r="4" spans="1:8" ht="15" customHeight="1" x14ac:dyDescent="0.25">
      <c r="A4" s="111"/>
      <c r="B4" s="105">
        <v>0</v>
      </c>
      <c r="C4" s="7" t="s">
        <v>8</v>
      </c>
      <c r="D4" s="15">
        <f t="shared" si="0"/>
        <v>0</v>
      </c>
      <c r="E4" s="15">
        <f t="shared" si="0"/>
        <v>0</v>
      </c>
      <c r="F4" s="13">
        <v>0</v>
      </c>
      <c r="G4" s="102"/>
      <c r="H4" s="193"/>
    </row>
    <row r="5" spans="1:8" ht="15" customHeight="1" x14ac:dyDescent="0.25">
      <c r="A5" s="111"/>
      <c r="B5" s="105">
        <v>0</v>
      </c>
      <c r="C5" s="7" t="s">
        <v>9</v>
      </c>
      <c r="D5" s="15">
        <f t="shared" si="0"/>
        <v>14289.100000000002</v>
      </c>
      <c r="E5" s="15">
        <f t="shared" si="0"/>
        <v>7497</v>
      </c>
      <c r="F5" s="13">
        <f t="shared" ref="F5:F37" si="1">E5/D5*100</f>
        <v>52.466565423994503</v>
      </c>
      <c r="G5" s="102"/>
      <c r="H5" s="193"/>
    </row>
    <row r="6" spans="1:8" ht="15" customHeight="1" x14ac:dyDescent="0.25">
      <c r="A6" s="111"/>
      <c r="B6" s="105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102"/>
      <c r="H6" s="193"/>
    </row>
    <row r="7" spans="1:8" ht="15" customHeight="1" x14ac:dyDescent="0.25">
      <c r="A7" s="111"/>
      <c r="B7" s="105"/>
      <c r="C7" s="12" t="s">
        <v>11</v>
      </c>
      <c r="D7" s="14">
        <f t="shared" ref="D7:E7" si="2">SUM(D3:D6)</f>
        <v>14289.100000000002</v>
      </c>
      <c r="E7" s="14">
        <f t="shared" si="2"/>
        <v>7497</v>
      </c>
      <c r="F7" s="14">
        <f t="shared" si="1"/>
        <v>52.466565423994503</v>
      </c>
      <c r="G7" s="102"/>
      <c r="H7" s="193"/>
    </row>
    <row r="8" spans="1:8" x14ac:dyDescent="0.25">
      <c r="A8" s="110" t="s">
        <v>13</v>
      </c>
      <c r="B8" s="105" t="s">
        <v>182</v>
      </c>
      <c r="C8" s="7" t="s">
        <v>7</v>
      </c>
      <c r="D8" s="15">
        <f t="shared" ref="D8:E11" si="3">D13+D18+D23</f>
        <v>0</v>
      </c>
      <c r="E8" s="15">
        <f t="shared" si="3"/>
        <v>0</v>
      </c>
      <c r="F8" s="13">
        <v>0</v>
      </c>
      <c r="G8" s="102"/>
      <c r="H8" s="257"/>
    </row>
    <row r="9" spans="1:8" x14ac:dyDescent="0.25">
      <c r="A9" s="110"/>
      <c r="B9" s="105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102"/>
      <c r="H9" s="257"/>
    </row>
    <row r="10" spans="1:8" x14ac:dyDescent="0.25">
      <c r="A10" s="110"/>
      <c r="B10" s="105"/>
      <c r="C10" s="7" t="s">
        <v>9</v>
      </c>
      <c r="D10" s="15">
        <f t="shared" si="3"/>
        <v>11830.400000000001</v>
      </c>
      <c r="E10" s="15">
        <f t="shared" si="3"/>
        <v>6246.1</v>
      </c>
      <c r="F10" s="13">
        <f t="shared" si="1"/>
        <v>52.797031376791992</v>
      </c>
      <c r="G10" s="102"/>
      <c r="H10" s="257"/>
    </row>
    <row r="11" spans="1:8" x14ac:dyDescent="0.25">
      <c r="A11" s="110"/>
      <c r="B11" s="105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02"/>
      <c r="H11" s="257"/>
    </row>
    <row r="12" spans="1:8" x14ac:dyDescent="0.25">
      <c r="A12" s="110"/>
      <c r="B12" s="105"/>
      <c r="C12" s="12" t="s">
        <v>11</v>
      </c>
      <c r="D12" s="14">
        <f t="shared" ref="D12:E12" si="4">SUM(D8:D11)</f>
        <v>11830.400000000001</v>
      </c>
      <c r="E12" s="14">
        <f t="shared" si="4"/>
        <v>6246.1</v>
      </c>
      <c r="F12" s="14">
        <f t="shared" si="1"/>
        <v>52.797031376791992</v>
      </c>
      <c r="G12" s="102"/>
      <c r="H12" s="257"/>
    </row>
    <row r="13" spans="1:8" ht="18.95" customHeight="1" x14ac:dyDescent="0.25">
      <c r="A13" s="170" t="s">
        <v>33</v>
      </c>
      <c r="B13" s="102" t="s">
        <v>183</v>
      </c>
      <c r="C13" s="7" t="s">
        <v>7</v>
      </c>
      <c r="D13" s="15">
        <v>0</v>
      </c>
      <c r="E13" s="15">
        <v>0</v>
      </c>
      <c r="F13" s="13">
        <v>0</v>
      </c>
      <c r="G13" s="102" t="s">
        <v>184</v>
      </c>
      <c r="H13" s="257" t="s">
        <v>185</v>
      </c>
    </row>
    <row r="14" spans="1:8" ht="18.95" customHeight="1" x14ac:dyDescent="0.25">
      <c r="A14" s="258"/>
      <c r="B14" s="259"/>
      <c r="C14" s="7" t="s">
        <v>8</v>
      </c>
      <c r="D14" s="15">
        <v>0</v>
      </c>
      <c r="E14" s="15">
        <v>0</v>
      </c>
      <c r="F14" s="13">
        <v>0</v>
      </c>
      <c r="G14" s="102"/>
      <c r="H14" s="257"/>
    </row>
    <row r="15" spans="1:8" ht="18.95" customHeight="1" x14ac:dyDescent="0.25">
      <c r="A15" s="258"/>
      <c r="B15" s="259"/>
      <c r="C15" s="7" t="s">
        <v>9</v>
      </c>
      <c r="D15" s="13">
        <v>1372.9</v>
      </c>
      <c r="E15" s="13">
        <v>744</v>
      </c>
      <c r="F15" s="13">
        <f t="shared" si="1"/>
        <v>54.191856653798517</v>
      </c>
      <c r="G15" s="102"/>
      <c r="H15" s="257"/>
    </row>
    <row r="16" spans="1:8" ht="18.95" customHeight="1" x14ac:dyDescent="0.25">
      <c r="A16" s="258"/>
      <c r="B16" s="259"/>
      <c r="C16" s="11" t="s">
        <v>10</v>
      </c>
      <c r="D16" s="15">
        <v>0</v>
      </c>
      <c r="E16" s="15">
        <v>0</v>
      </c>
      <c r="F16" s="13">
        <v>0</v>
      </c>
      <c r="G16" s="102"/>
      <c r="H16" s="257"/>
    </row>
    <row r="17" spans="1:8" ht="18.95" customHeight="1" x14ac:dyDescent="0.25">
      <c r="A17" s="258"/>
      <c r="B17" s="259"/>
      <c r="C17" s="8" t="s">
        <v>11</v>
      </c>
      <c r="D17" s="13">
        <f t="shared" ref="D17:E17" si="5">SUM(D13:D16)</f>
        <v>1372.9</v>
      </c>
      <c r="E17" s="13">
        <f t="shared" si="5"/>
        <v>744</v>
      </c>
      <c r="F17" s="13">
        <f t="shared" si="1"/>
        <v>54.191856653798517</v>
      </c>
      <c r="G17" s="102"/>
      <c r="H17" s="257"/>
    </row>
    <row r="18" spans="1:8" ht="24.95" customHeight="1" x14ac:dyDescent="0.25">
      <c r="A18" s="170" t="s">
        <v>35</v>
      </c>
      <c r="B18" s="102" t="s">
        <v>186</v>
      </c>
      <c r="C18" s="7" t="s">
        <v>7</v>
      </c>
      <c r="D18" s="15">
        <v>0</v>
      </c>
      <c r="E18" s="15">
        <v>0</v>
      </c>
      <c r="F18" s="13">
        <v>0</v>
      </c>
      <c r="G18" s="102" t="s">
        <v>187</v>
      </c>
      <c r="H18" s="257" t="s">
        <v>188</v>
      </c>
    </row>
    <row r="19" spans="1:8" ht="24.95" customHeight="1" x14ac:dyDescent="0.25">
      <c r="A19" s="170"/>
      <c r="B19" s="259"/>
      <c r="C19" s="7" t="s">
        <v>8</v>
      </c>
      <c r="D19" s="15">
        <v>0</v>
      </c>
      <c r="E19" s="15">
        <v>0</v>
      </c>
      <c r="F19" s="13">
        <v>0</v>
      </c>
      <c r="G19" s="102"/>
      <c r="H19" s="257"/>
    </row>
    <row r="20" spans="1:8" ht="24.95" customHeight="1" x14ac:dyDescent="0.25">
      <c r="A20" s="170"/>
      <c r="B20" s="259"/>
      <c r="C20" s="7" t="s">
        <v>9</v>
      </c>
      <c r="D20" s="13">
        <v>6327.8</v>
      </c>
      <c r="E20" s="13">
        <v>4032.8</v>
      </c>
      <c r="F20" s="13">
        <f t="shared" si="1"/>
        <v>63.731470653307632</v>
      </c>
      <c r="G20" s="102"/>
      <c r="H20" s="257"/>
    </row>
    <row r="21" spans="1:8" ht="24.95" customHeight="1" x14ac:dyDescent="0.25">
      <c r="A21" s="170"/>
      <c r="B21" s="259"/>
      <c r="C21" s="11" t="s">
        <v>10</v>
      </c>
      <c r="D21" s="15">
        <v>0</v>
      </c>
      <c r="E21" s="15">
        <v>0</v>
      </c>
      <c r="F21" s="13">
        <v>0</v>
      </c>
      <c r="G21" s="102"/>
      <c r="H21" s="257"/>
    </row>
    <row r="22" spans="1:8" ht="24.95" customHeight="1" x14ac:dyDescent="0.25">
      <c r="A22" s="170"/>
      <c r="B22" s="259"/>
      <c r="C22" s="8" t="s">
        <v>11</v>
      </c>
      <c r="D22" s="13">
        <f t="shared" ref="D22:E22" si="6">SUM(D18:D21)</f>
        <v>6327.8</v>
      </c>
      <c r="E22" s="13">
        <f t="shared" si="6"/>
        <v>4032.8</v>
      </c>
      <c r="F22" s="13">
        <f t="shared" si="1"/>
        <v>63.731470653307632</v>
      </c>
      <c r="G22" s="102"/>
      <c r="H22" s="257"/>
    </row>
    <row r="23" spans="1:8" ht="25.5" customHeight="1" x14ac:dyDescent="0.25">
      <c r="A23" s="186" t="s">
        <v>41</v>
      </c>
      <c r="B23" s="130" t="s">
        <v>189</v>
      </c>
      <c r="C23" s="7" t="s">
        <v>7</v>
      </c>
      <c r="D23" s="15">
        <v>0</v>
      </c>
      <c r="E23" s="15">
        <v>0</v>
      </c>
      <c r="F23" s="13">
        <v>0</v>
      </c>
      <c r="G23" s="225" t="s">
        <v>333</v>
      </c>
      <c r="H23" s="162" t="s">
        <v>190</v>
      </c>
    </row>
    <row r="24" spans="1:8" x14ac:dyDescent="0.25">
      <c r="A24" s="187"/>
      <c r="B24" s="131"/>
      <c r="C24" s="7" t="s">
        <v>8</v>
      </c>
      <c r="D24" s="15">
        <v>0</v>
      </c>
      <c r="E24" s="15">
        <v>0</v>
      </c>
      <c r="F24" s="13">
        <v>0</v>
      </c>
      <c r="G24" s="226"/>
      <c r="H24" s="163"/>
    </row>
    <row r="25" spans="1:8" x14ac:dyDescent="0.25">
      <c r="A25" s="187"/>
      <c r="B25" s="131"/>
      <c r="C25" s="7" t="s">
        <v>9</v>
      </c>
      <c r="D25" s="13">
        <v>4129.7</v>
      </c>
      <c r="E25" s="13">
        <v>1469.3</v>
      </c>
      <c r="F25" s="13">
        <f t="shared" si="1"/>
        <v>35.578855606944813</v>
      </c>
      <c r="G25" s="226"/>
      <c r="H25" s="163"/>
    </row>
    <row r="26" spans="1:8" x14ac:dyDescent="0.25">
      <c r="A26" s="187"/>
      <c r="B26" s="131"/>
      <c r="C26" s="11" t="s">
        <v>10</v>
      </c>
      <c r="D26" s="15">
        <v>0</v>
      </c>
      <c r="E26" s="15">
        <v>0</v>
      </c>
      <c r="F26" s="13">
        <v>0</v>
      </c>
      <c r="G26" s="226"/>
      <c r="H26" s="163"/>
    </row>
    <row r="27" spans="1:8" x14ac:dyDescent="0.25">
      <c r="A27" s="188"/>
      <c r="B27" s="132"/>
      <c r="C27" s="8" t="s">
        <v>11</v>
      </c>
      <c r="D27" s="13">
        <f t="shared" ref="D27:E27" si="7">SUM(D23:D26)</f>
        <v>4129.7</v>
      </c>
      <c r="E27" s="13">
        <f t="shared" si="7"/>
        <v>1469.3</v>
      </c>
      <c r="F27" s="13">
        <f t="shared" si="1"/>
        <v>35.578855606944813</v>
      </c>
      <c r="G27" s="266"/>
      <c r="H27" s="164"/>
    </row>
    <row r="28" spans="1:8" x14ac:dyDescent="0.25">
      <c r="A28" s="103" t="s">
        <v>18</v>
      </c>
      <c r="B28" s="105" t="s">
        <v>191</v>
      </c>
      <c r="C28" s="7" t="s">
        <v>7</v>
      </c>
      <c r="D28" s="15">
        <f t="shared" ref="D28:E31" si="8">D33</f>
        <v>0</v>
      </c>
      <c r="E28" s="15">
        <f t="shared" si="8"/>
        <v>0</v>
      </c>
      <c r="F28" s="13">
        <v>0</v>
      </c>
      <c r="G28" s="102"/>
      <c r="H28" s="257"/>
    </row>
    <row r="29" spans="1:8" x14ac:dyDescent="0.25">
      <c r="A29" s="103"/>
      <c r="B29" s="105"/>
      <c r="C29" s="7" t="s">
        <v>8</v>
      </c>
      <c r="D29" s="15">
        <f t="shared" si="8"/>
        <v>0</v>
      </c>
      <c r="E29" s="15">
        <f t="shared" si="8"/>
        <v>0</v>
      </c>
      <c r="F29" s="13">
        <v>0</v>
      </c>
      <c r="G29" s="102"/>
      <c r="H29" s="257"/>
    </row>
    <row r="30" spans="1:8" x14ac:dyDescent="0.25">
      <c r="A30" s="103"/>
      <c r="B30" s="105"/>
      <c r="C30" s="7" t="s">
        <v>9</v>
      </c>
      <c r="D30" s="15">
        <f t="shared" si="8"/>
        <v>2458.6999999999998</v>
      </c>
      <c r="E30" s="15">
        <f t="shared" si="8"/>
        <v>1250.9000000000001</v>
      </c>
      <c r="F30" s="13">
        <f t="shared" si="1"/>
        <v>50.876479440354672</v>
      </c>
      <c r="G30" s="102"/>
      <c r="H30" s="257"/>
    </row>
    <row r="31" spans="1:8" x14ac:dyDescent="0.25">
      <c r="A31" s="103"/>
      <c r="B31" s="105"/>
      <c r="C31" s="11" t="s">
        <v>10</v>
      </c>
      <c r="D31" s="15">
        <f t="shared" si="8"/>
        <v>0</v>
      </c>
      <c r="E31" s="15">
        <f t="shared" si="8"/>
        <v>0</v>
      </c>
      <c r="F31" s="13">
        <v>0</v>
      </c>
      <c r="G31" s="102"/>
      <c r="H31" s="257"/>
    </row>
    <row r="32" spans="1:8" x14ac:dyDescent="0.25">
      <c r="A32" s="103"/>
      <c r="B32" s="105"/>
      <c r="C32" s="12" t="s">
        <v>11</v>
      </c>
      <c r="D32" s="14">
        <f t="shared" ref="D32:E32" si="9">SUM(D28:D31)</f>
        <v>2458.6999999999998</v>
      </c>
      <c r="E32" s="14">
        <f t="shared" si="9"/>
        <v>1250.9000000000001</v>
      </c>
      <c r="F32" s="14">
        <f t="shared" si="1"/>
        <v>50.876479440354672</v>
      </c>
      <c r="G32" s="102"/>
      <c r="H32" s="257"/>
    </row>
    <row r="33" spans="1:8" ht="25.5" customHeight="1" x14ac:dyDescent="0.25">
      <c r="A33" s="186" t="s">
        <v>20</v>
      </c>
      <c r="B33" s="130" t="s">
        <v>192</v>
      </c>
      <c r="C33" s="7" t="s">
        <v>7</v>
      </c>
      <c r="D33" s="15">
        <v>0</v>
      </c>
      <c r="E33" s="15">
        <v>0</v>
      </c>
      <c r="F33" s="13">
        <v>0</v>
      </c>
      <c r="G33" s="260" t="s">
        <v>319</v>
      </c>
      <c r="H33" s="263" t="s">
        <v>274</v>
      </c>
    </row>
    <row r="34" spans="1:8" x14ac:dyDescent="0.25">
      <c r="A34" s="187"/>
      <c r="B34" s="131"/>
      <c r="C34" s="7" t="s">
        <v>8</v>
      </c>
      <c r="D34" s="15">
        <v>0</v>
      </c>
      <c r="E34" s="15">
        <v>0</v>
      </c>
      <c r="F34" s="13">
        <v>0</v>
      </c>
      <c r="G34" s="261"/>
      <c r="H34" s="264"/>
    </row>
    <row r="35" spans="1:8" x14ac:dyDescent="0.25">
      <c r="A35" s="187"/>
      <c r="B35" s="131"/>
      <c r="C35" s="7" t="s">
        <v>9</v>
      </c>
      <c r="D35" s="13">
        <v>2458.6999999999998</v>
      </c>
      <c r="E35" s="13">
        <v>1250.9000000000001</v>
      </c>
      <c r="F35" s="13">
        <f t="shared" si="1"/>
        <v>50.876479440354672</v>
      </c>
      <c r="G35" s="261"/>
      <c r="H35" s="264"/>
    </row>
    <row r="36" spans="1:8" x14ac:dyDescent="0.25">
      <c r="A36" s="187"/>
      <c r="B36" s="131"/>
      <c r="C36" s="11" t="s">
        <v>10</v>
      </c>
      <c r="D36" s="15">
        <v>0</v>
      </c>
      <c r="E36" s="15">
        <v>0</v>
      </c>
      <c r="F36" s="13">
        <v>0</v>
      </c>
      <c r="G36" s="261"/>
      <c r="H36" s="264"/>
    </row>
    <row r="37" spans="1:8" x14ac:dyDescent="0.25">
      <c r="A37" s="188"/>
      <c r="B37" s="132"/>
      <c r="C37" s="8" t="s">
        <v>11</v>
      </c>
      <c r="D37" s="13">
        <f t="shared" ref="D37:E37" si="10">SUM(D33:D36)</f>
        <v>2458.6999999999998</v>
      </c>
      <c r="E37" s="13">
        <f t="shared" si="10"/>
        <v>1250.9000000000001</v>
      </c>
      <c r="F37" s="13">
        <f t="shared" si="1"/>
        <v>50.876479440354672</v>
      </c>
      <c r="G37" s="262"/>
      <c r="H37" s="265"/>
    </row>
  </sheetData>
  <mergeCells count="33">
    <mergeCell ref="A13:A17"/>
    <mergeCell ref="B13:B17"/>
    <mergeCell ref="G18:G22"/>
    <mergeCell ref="G33:G37"/>
    <mergeCell ref="H33:H37"/>
    <mergeCell ref="A18:A22"/>
    <mergeCell ref="B18:B22"/>
    <mergeCell ref="H18:H22"/>
    <mergeCell ref="G23:G27"/>
    <mergeCell ref="H23:H27"/>
    <mergeCell ref="A28:A32"/>
    <mergeCell ref="B28:B32"/>
    <mergeCell ref="G28:G32"/>
    <mergeCell ref="A23:A27"/>
    <mergeCell ref="B23:B27"/>
    <mergeCell ref="A33:A37"/>
    <mergeCell ref="B33:B37"/>
    <mergeCell ref="G13:G17"/>
    <mergeCell ref="H13:H17"/>
    <mergeCell ref="H28:H32"/>
    <mergeCell ref="H3:H7"/>
    <mergeCell ref="H8:H12"/>
    <mergeCell ref="A1:B2"/>
    <mergeCell ref="C1:C2"/>
    <mergeCell ref="D1:F1"/>
    <mergeCell ref="G1:G2"/>
    <mergeCell ref="H1:H2"/>
    <mergeCell ref="A8:A12"/>
    <mergeCell ref="B8:B12"/>
    <mergeCell ref="A3:A7"/>
    <mergeCell ref="B3:B7"/>
    <mergeCell ref="G3:G7"/>
    <mergeCell ref="G8:G12"/>
  </mergeCells>
  <pageMargins left="0.7" right="0.7" top="0.75" bottom="0.75" header="0.3" footer="0.3"/>
  <pageSetup paperSize="9" scale="7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38" sqref="H38:H42"/>
    </sheetView>
  </sheetViews>
  <sheetFormatPr defaultRowHeight="15" x14ac:dyDescent="0.25"/>
  <cols>
    <col min="1" max="1" width="5.85546875" bestFit="1" customWidth="1"/>
    <col min="2" max="2" width="35.85546875" customWidth="1"/>
    <col min="3" max="3" width="20.140625" customWidth="1"/>
    <col min="4" max="6" width="12.85546875" customWidth="1"/>
    <col min="7" max="7" width="39.28515625" customWidth="1"/>
    <col min="8" max="8" width="36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193</v>
      </c>
      <c r="B3" s="105" t="s">
        <v>194</v>
      </c>
      <c r="C3" s="7" t="s">
        <v>7</v>
      </c>
      <c r="D3" s="15">
        <f t="shared" ref="D3:E6" si="0">D8+D18+D38</f>
        <v>0</v>
      </c>
      <c r="E3" s="15">
        <f t="shared" si="0"/>
        <v>0</v>
      </c>
      <c r="F3" s="13">
        <v>0</v>
      </c>
      <c r="G3" s="102"/>
      <c r="H3" s="193"/>
    </row>
    <row r="4" spans="1:8" ht="15" customHeight="1" x14ac:dyDescent="0.25">
      <c r="A4" s="111"/>
      <c r="B4" s="105">
        <v>0</v>
      </c>
      <c r="C4" s="7" t="s">
        <v>8</v>
      </c>
      <c r="D4" s="15">
        <f t="shared" si="0"/>
        <v>40492.9</v>
      </c>
      <c r="E4" s="15">
        <f t="shared" si="0"/>
        <v>0</v>
      </c>
      <c r="F4" s="13">
        <f t="shared" ref="F4:F47" si="1">E4/D4*100</f>
        <v>0</v>
      </c>
      <c r="G4" s="102"/>
      <c r="H4" s="193"/>
    </row>
    <row r="5" spans="1:8" ht="15" customHeight="1" x14ac:dyDescent="0.25">
      <c r="A5" s="111"/>
      <c r="B5" s="105">
        <v>0</v>
      </c>
      <c r="C5" s="7" t="s">
        <v>9</v>
      </c>
      <c r="D5" s="15">
        <f t="shared" si="0"/>
        <v>437874.14999999997</v>
      </c>
      <c r="E5" s="15">
        <f>E10+E20+E40</f>
        <v>164856.5</v>
      </c>
      <c r="F5" s="13">
        <f t="shared" si="1"/>
        <v>37.649288043151216</v>
      </c>
      <c r="G5" s="102"/>
      <c r="H5" s="193"/>
    </row>
    <row r="6" spans="1:8" ht="15" customHeight="1" x14ac:dyDescent="0.25">
      <c r="A6" s="111"/>
      <c r="B6" s="105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102"/>
      <c r="H6" s="193"/>
    </row>
    <row r="7" spans="1:8" ht="15" customHeight="1" x14ac:dyDescent="0.25">
      <c r="A7" s="111"/>
      <c r="B7" s="105"/>
      <c r="C7" s="12" t="s">
        <v>11</v>
      </c>
      <c r="D7" s="14">
        <f t="shared" ref="D7:E7" si="2">SUM(D3:D6)</f>
        <v>478367.05</v>
      </c>
      <c r="E7" s="14">
        <f t="shared" si="2"/>
        <v>164856.5</v>
      </c>
      <c r="F7" s="14">
        <f t="shared" si="1"/>
        <v>34.462344344159995</v>
      </c>
      <c r="G7" s="102"/>
      <c r="H7" s="193"/>
    </row>
    <row r="8" spans="1:8" ht="15.95" customHeight="1" x14ac:dyDescent="0.25">
      <c r="A8" s="110" t="s">
        <v>13</v>
      </c>
      <c r="B8" s="105" t="s">
        <v>195</v>
      </c>
      <c r="C8" s="7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102"/>
      <c r="H8" s="257"/>
    </row>
    <row r="9" spans="1:8" ht="15.95" customHeight="1" x14ac:dyDescent="0.25">
      <c r="A9" s="110"/>
      <c r="B9" s="105"/>
      <c r="C9" s="7" t="s">
        <v>8</v>
      </c>
      <c r="D9" s="15">
        <f t="shared" si="3"/>
        <v>0</v>
      </c>
      <c r="E9" s="15">
        <f t="shared" si="3"/>
        <v>0</v>
      </c>
      <c r="F9" s="13">
        <v>0</v>
      </c>
      <c r="G9" s="102"/>
      <c r="H9" s="257"/>
    </row>
    <row r="10" spans="1:8" ht="15.95" customHeight="1" x14ac:dyDescent="0.25">
      <c r="A10" s="110"/>
      <c r="B10" s="105"/>
      <c r="C10" s="7" t="s">
        <v>9</v>
      </c>
      <c r="D10" s="15">
        <f t="shared" si="3"/>
        <v>105133.65</v>
      </c>
      <c r="E10" s="15">
        <f t="shared" si="3"/>
        <v>61879.6</v>
      </c>
      <c r="F10" s="13">
        <f t="shared" si="1"/>
        <v>58.85803451131013</v>
      </c>
      <c r="G10" s="102"/>
      <c r="H10" s="257"/>
    </row>
    <row r="11" spans="1:8" ht="15.95" customHeight="1" x14ac:dyDescent="0.25">
      <c r="A11" s="110"/>
      <c r="B11" s="105"/>
      <c r="C11" s="11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02"/>
      <c r="H11" s="257"/>
    </row>
    <row r="12" spans="1:8" ht="15.95" customHeight="1" x14ac:dyDescent="0.25">
      <c r="A12" s="110"/>
      <c r="B12" s="105"/>
      <c r="C12" s="12" t="s">
        <v>11</v>
      </c>
      <c r="D12" s="14">
        <f t="shared" ref="D12:E12" si="4">SUM(D8:D11)</f>
        <v>105133.65</v>
      </c>
      <c r="E12" s="14">
        <f t="shared" si="4"/>
        <v>61879.6</v>
      </c>
      <c r="F12" s="14">
        <f t="shared" si="1"/>
        <v>58.85803451131013</v>
      </c>
      <c r="G12" s="102"/>
      <c r="H12" s="257"/>
    </row>
    <row r="13" spans="1:8" ht="20.100000000000001" customHeight="1" x14ac:dyDescent="0.25">
      <c r="A13" s="170" t="s">
        <v>33</v>
      </c>
      <c r="B13" s="268" t="s">
        <v>196</v>
      </c>
      <c r="C13" s="7" t="s">
        <v>7</v>
      </c>
      <c r="D13" s="15">
        <v>0</v>
      </c>
      <c r="E13" s="15">
        <v>0</v>
      </c>
      <c r="F13" s="13">
        <v>0</v>
      </c>
      <c r="G13" s="267" t="s">
        <v>359</v>
      </c>
      <c r="H13" s="193" t="s">
        <v>275</v>
      </c>
    </row>
    <row r="14" spans="1:8" ht="20.100000000000001" customHeight="1" x14ac:dyDescent="0.25">
      <c r="A14" s="170"/>
      <c r="B14" s="268"/>
      <c r="C14" s="7" t="s">
        <v>8</v>
      </c>
      <c r="D14" s="15">
        <v>0</v>
      </c>
      <c r="E14" s="15">
        <v>0</v>
      </c>
      <c r="F14" s="13">
        <v>0</v>
      </c>
      <c r="G14" s="267"/>
      <c r="H14" s="193"/>
    </row>
    <row r="15" spans="1:8" ht="20.100000000000001" customHeight="1" x14ac:dyDescent="0.25">
      <c r="A15" s="170"/>
      <c r="B15" s="268"/>
      <c r="C15" s="7" t="s">
        <v>9</v>
      </c>
      <c r="D15" s="13">
        <v>105133.65</v>
      </c>
      <c r="E15" s="13">
        <v>61879.6</v>
      </c>
      <c r="F15" s="13">
        <f t="shared" si="1"/>
        <v>58.85803451131013</v>
      </c>
      <c r="G15" s="267"/>
      <c r="H15" s="193"/>
    </row>
    <row r="16" spans="1:8" ht="20.100000000000001" customHeight="1" x14ac:dyDescent="0.25">
      <c r="A16" s="170"/>
      <c r="B16" s="268"/>
      <c r="C16" s="11" t="s">
        <v>10</v>
      </c>
      <c r="D16" s="15">
        <v>0</v>
      </c>
      <c r="E16" s="15">
        <v>0</v>
      </c>
      <c r="F16" s="13">
        <v>0</v>
      </c>
      <c r="G16" s="267"/>
      <c r="H16" s="193"/>
    </row>
    <row r="17" spans="1:8" ht="20.100000000000001" customHeight="1" x14ac:dyDescent="0.25">
      <c r="A17" s="170"/>
      <c r="B17" s="268"/>
      <c r="C17" s="12" t="s">
        <v>11</v>
      </c>
      <c r="D17" s="13">
        <f t="shared" ref="D17:E17" si="5">SUM(D13:D16)</f>
        <v>105133.65</v>
      </c>
      <c r="E17" s="13">
        <f t="shared" si="5"/>
        <v>61879.6</v>
      </c>
      <c r="F17" s="13">
        <f t="shared" si="1"/>
        <v>58.85803451131013</v>
      </c>
      <c r="G17" s="267"/>
      <c r="H17" s="193"/>
    </row>
    <row r="18" spans="1:8" ht="15" customHeight="1" x14ac:dyDescent="0.25">
      <c r="A18" s="103" t="s">
        <v>18</v>
      </c>
      <c r="B18" s="105" t="s">
        <v>197</v>
      </c>
      <c r="C18" s="7" t="s">
        <v>7</v>
      </c>
      <c r="D18" s="15">
        <f t="shared" ref="D18:E21" si="6">D23+D28+D33</f>
        <v>0</v>
      </c>
      <c r="E18" s="15">
        <f t="shared" si="6"/>
        <v>0</v>
      </c>
      <c r="F18" s="13">
        <v>0</v>
      </c>
      <c r="G18" s="102"/>
      <c r="H18" s="193" t="s">
        <v>360</v>
      </c>
    </row>
    <row r="19" spans="1:8" x14ac:dyDescent="0.25">
      <c r="A19" s="103"/>
      <c r="B19" s="105"/>
      <c r="C19" s="7" t="s">
        <v>8</v>
      </c>
      <c r="D19" s="15">
        <f t="shared" si="6"/>
        <v>40492.9</v>
      </c>
      <c r="E19" s="15">
        <f t="shared" si="6"/>
        <v>0</v>
      </c>
      <c r="F19" s="13">
        <f t="shared" si="1"/>
        <v>0</v>
      </c>
      <c r="G19" s="102"/>
      <c r="H19" s="193"/>
    </row>
    <row r="20" spans="1:8" x14ac:dyDescent="0.25">
      <c r="A20" s="103"/>
      <c r="B20" s="105"/>
      <c r="C20" s="7" t="s">
        <v>9</v>
      </c>
      <c r="D20" s="15">
        <f t="shared" si="6"/>
        <v>323882.3</v>
      </c>
      <c r="E20" s="15">
        <f>E25+E30+E35</f>
        <v>102519.40000000001</v>
      </c>
      <c r="F20" s="13">
        <f t="shared" si="1"/>
        <v>31.653288864504177</v>
      </c>
      <c r="G20" s="102"/>
      <c r="H20" s="193"/>
    </row>
    <row r="21" spans="1:8" x14ac:dyDescent="0.25">
      <c r="A21" s="103"/>
      <c r="B21" s="105"/>
      <c r="C21" s="11" t="s">
        <v>10</v>
      </c>
      <c r="D21" s="15">
        <f t="shared" si="6"/>
        <v>0</v>
      </c>
      <c r="E21" s="15">
        <f t="shared" si="6"/>
        <v>0</v>
      </c>
      <c r="F21" s="13">
        <v>0</v>
      </c>
      <c r="G21" s="102"/>
      <c r="H21" s="193"/>
    </row>
    <row r="22" spans="1:8" x14ac:dyDescent="0.25">
      <c r="A22" s="103"/>
      <c r="B22" s="105"/>
      <c r="C22" s="12" t="s">
        <v>11</v>
      </c>
      <c r="D22" s="14">
        <f t="shared" ref="D22:E22" si="7">SUM(D18:D21)</f>
        <v>364375.2</v>
      </c>
      <c r="E22" s="14">
        <f t="shared" si="7"/>
        <v>102519.40000000001</v>
      </c>
      <c r="F22" s="14">
        <f t="shared" si="1"/>
        <v>28.1356689478318</v>
      </c>
      <c r="G22" s="102"/>
      <c r="H22" s="193"/>
    </row>
    <row r="23" spans="1:8" ht="36.950000000000003" customHeight="1" x14ac:dyDescent="0.25">
      <c r="A23" s="98" t="s">
        <v>20</v>
      </c>
      <c r="B23" s="102" t="s">
        <v>198</v>
      </c>
      <c r="C23" s="7" t="s">
        <v>7</v>
      </c>
      <c r="D23" s="15">
        <v>0</v>
      </c>
      <c r="E23" s="15">
        <v>0</v>
      </c>
      <c r="F23" s="13">
        <v>0</v>
      </c>
      <c r="G23" s="267" t="s">
        <v>199</v>
      </c>
      <c r="H23" s="193"/>
    </row>
    <row r="24" spans="1:8" ht="36.950000000000003" customHeight="1" x14ac:dyDescent="0.25">
      <c r="A24" s="98"/>
      <c r="B24" s="102"/>
      <c r="C24" s="7" t="s">
        <v>8</v>
      </c>
      <c r="D24" s="13">
        <v>0</v>
      </c>
      <c r="E24" s="13">
        <v>0</v>
      </c>
      <c r="F24" s="13">
        <v>0</v>
      </c>
      <c r="G24" s="267"/>
      <c r="H24" s="193"/>
    </row>
    <row r="25" spans="1:8" ht="36.950000000000003" customHeight="1" x14ac:dyDescent="0.25">
      <c r="A25" s="98"/>
      <c r="B25" s="102"/>
      <c r="C25" s="7" t="s">
        <v>9</v>
      </c>
      <c r="D25" s="13">
        <v>104113.2</v>
      </c>
      <c r="E25" s="13">
        <v>55682.3</v>
      </c>
      <c r="F25" s="13">
        <f t="shared" si="1"/>
        <v>53.482459476800258</v>
      </c>
      <c r="G25" s="267"/>
      <c r="H25" s="193"/>
    </row>
    <row r="26" spans="1:8" ht="36.950000000000003" customHeight="1" x14ac:dyDescent="0.25">
      <c r="A26" s="98"/>
      <c r="B26" s="102"/>
      <c r="C26" s="11" t="s">
        <v>10</v>
      </c>
      <c r="D26" s="13">
        <v>0</v>
      </c>
      <c r="E26" s="13">
        <v>0</v>
      </c>
      <c r="F26" s="13">
        <v>0</v>
      </c>
      <c r="G26" s="267"/>
      <c r="H26" s="193"/>
    </row>
    <row r="27" spans="1:8" ht="36.950000000000003" customHeight="1" x14ac:dyDescent="0.25">
      <c r="A27" s="98"/>
      <c r="B27" s="102"/>
      <c r="C27" s="8" t="s">
        <v>11</v>
      </c>
      <c r="D27" s="13">
        <f t="shared" ref="D27:E27" si="8">SUM(D23:D26)</f>
        <v>104113.2</v>
      </c>
      <c r="E27" s="13">
        <f t="shared" si="8"/>
        <v>55682.3</v>
      </c>
      <c r="F27" s="13">
        <f t="shared" si="1"/>
        <v>53.482459476800258</v>
      </c>
      <c r="G27" s="267"/>
      <c r="H27" s="193"/>
    </row>
    <row r="28" spans="1:8" ht="84.95" customHeight="1" x14ac:dyDescent="0.25">
      <c r="A28" s="98" t="s">
        <v>22</v>
      </c>
      <c r="B28" s="102" t="s">
        <v>200</v>
      </c>
      <c r="C28" s="7" t="str">
        <f>C18</f>
        <v>федеральный бюджет</v>
      </c>
      <c r="D28" s="13">
        <v>0</v>
      </c>
      <c r="E28" s="13">
        <v>0</v>
      </c>
      <c r="F28" s="13">
        <v>0</v>
      </c>
      <c r="G28" s="102" t="s">
        <v>361</v>
      </c>
      <c r="H28" s="193"/>
    </row>
    <row r="29" spans="1:8" ht="84.95" customHeight="1" x14ac:dyDescent="0.25">
      <c r="A29" s="275"/>
      <c r="B29" s="228"/>
      <c r="C29" s="7" t="str">
        <f>C19</f>
        <v>окружной бюджет</v>
      </c>
      <c r="D29" s="13">
        <v>40492.9</v>
      </c>
      <c r="E29" s="13">
        <v>0</v>
      </c>
      <c r="F29" s="13">
        <f t="shared" si="1"/>
        <v>0</v>
      </c>
      <c r="G29" s="276"/>
      <c r="H29" s="193"/>
    </row>
    <row r="30" spans="1:8" ht="84.95" customHeight="1" x14ac:dyDescent="0.25">
      <c r="A30" s="275"/>
      <c r="B30" s="228"/>
      <c r="C30" s="7" t="str">
        <f>C20</f>
        <v>городской бюджет</v>
      </c>
      <c r="D30" s="13">
        <v>66634.3</v>
      </c>
      <c r="E30" s="13">
        <v>31154</v>
      </c>
      <c r="F30" s="13">
        <f t="shared" si="1"/>
        <v>46.753698920826061</v>
      </c>
      <c r="G30" s="276"/>
      <c r="H30" s="193"/>
    </row>
    <row r="31" spans="1:8" ht="84.95" customHeight="1" x14ac:dyDescent="0.25">
      <c r="A31" s="275"/>
      <c r="B31" s="228"/>
      <c r="C31" s="7" t="str">
        <f>C21</f>
        <v>другие источники</v>
      </c>
      <c r="D31" s="13">
        <v>0</v>
      </c>
      <c r="E31" s="13">
        <v>0</v>
      </c>
      <c r="F31" s="13">
        <v>0</v>
      </c>
      <c r="G31" s="276"/>
      <c r="H31" s="193"/>
    </row>
    <row r="32" spans="1:8" ht="84.95" customHeight="1" x14ac:dyDescent="0.25">
      <c r="A32" s="275"/>
      <c r="B32" s="228"/>
      <c r="C32" s="7" t="str">
        <f>C22</f>
        <v>всего:</v>
      </c>
      <c r="D32" s="13">
        <f t="shared" ref="D32:E32" si="9">SUM(D28:D31)</f>
        <v>107127.20000000001</v>
      </c>
      <c r="E32" s="13">
        <f t="shared" si="9"/>
        <v>31154</v>
      </c>
      <c r="F32" s="13">
        <f t="shared" si="1"/>
        <v>29.08131641637231</v>
      </c>
      <c r="G32" s="276"/>
      <c r="H32" s="193"/>
    </row>
    <row r="33" spans="1:8" ht="42" customHeight="1" x14ac:dyDescent="0.25">
      <c r="A33" s="98" t="s">
        <v>24</v>
      </c>
      <c r="B33" s="102" t="s">
        <v>201</v>
      </c>
      <c r="C33" s="7" t="str">
        <f>C18</f>
        <v>федеральный бюджет</v>
      </c>
      <c r="D33" s="13">
        <v>0</v>
      </c>
      <c r="E33" s="13">
        <v>0</v>
      </c>
      <c r="F33" s="13">
        <v>0</v>
      </c>
      <c r="G33" s="102" t="s">
        <v>362</v>
      </c>
      <c r="H33" s="193"/>
    </row>
    <row r="34" spans="1:8" ht="42" customHeight="1" x14ac:dyDescent="0.25">
      <c r="A34" s="275"/>
      <c r="B34" s="280"/>
      <c r="C34" s="7" t="str">
        <f>C19</f>
        <v>окружной бюджет</v>
      </c>
      <c r="D34" s="13">
        <v>0</v>
      </c>
      <c r="E34" s="13">
        <v>0</v>
      </c>
      <c r="F34" s="13">
        <v>0</v>
      </c>
      <c r="G34" s="276"/>
      <c r="H34" s="193"/>
    </row>
    <row r="35" spans="1:8" ht="42" customHeight="1" x14ac:dyDescent="0.25">
      <c r="A35" s="275"/>
      <c r="B35" s="280"/>
      <c r="C35" s="7" t="str">
        <f>C20</f>
        <v>городской бюджет</v>
      </c>
      <c r="D35" s="13">
        <v>153134.79999999999</v>
      </c>
      <c r="E35" s="13">
        <v>15683.1</v>
      </c>
      <c r="F35" s="13">
        <f t="shared" si="1"/>
        <v>10.241369042177221</v>
      </c>
      <c r="G35" s="276"/>
      <c r="H35" s="193"/>
    </row>
    <row r="36" spans="1:8" ht="42" customHeight="1" x14ac:dyDescent="0.25">
      <c r="A36" s="275"/>
      <c r="B36" s="280"/>
      <c r="C36" s="7" t="str">
        <f>C21</f>
        <v>другие источники</v>
      </c>
      <c r="D36" s="13">
        <v>0</v>
      </c>
      <c r="E36" s="13">
        <v>0</v>
      </c>
      <c r="F36" s="13">
        <v>0</v>
      </c>
      <c r="G36" s="276"/>
      <c r="H36" s="193"/>
    </row>
    <row r="37" spans="1:8" ht="42" customHeight="1" x14ac:dyDescent="0.25">
      <c r="A37" s="275"/>
      <c r="B37" s="280"/>
      <c r="C37" s="7" t="str">
        <f>C22</f>
        <v>всего:</v>
      </c>
      <c r="D37" s="13">
        <f t="shared" ref="D37:E37" si="10">SUM(D33:D36)</f>
        <v>153134.79999999999</v>
      </c>
      <c r="E37" s="13">
        <f t="shared" si="10"/>
        <v>15683.1</v>
      </c>
      <c r="F37" s="13">
        <f t="shared" si="1"/>
        <v>10.241369042177221</v>
      </c>
      <c r="G37" s="276"/>
      <c r="H37" s="193"/>
    </row>
    <row r="38" spans="1:8" ht="15" customHeight="1" x14ac:dyDescent="0.25">
      <c r="A38" s="103" t="s">
        <v>26</v>
      </c>
      <c r="B38" s="105" t="s">
        <v>202</v>
      </c>
      <c r="C38" s="7" t="str">
        <f t="shared" ref="C38:C42" si="11">C33</f>
        <v>федеральный бюджет</v>
      </c>
      <c r="D38" s="13">
        <f t="shared" ref="D38:E41" si="12">D43</f>
        <v>0</v>
      </c>
      <c r="E38" s="13">
        <f t="shared" si="12"/>
        <v>0</v>
      </c>
      <c r="F38" s="13">
        <v>0</v>
      </c>
      <c r="G38" s="273"/>
      <c r="H38" s="269"/>
    </row>
    <row r="39" spans="1:8" x14ac:dyDescent="0.25">
      <c r="A39" s="271"/>
      <c r="B39" s="272"/>
      <c r="C39" s="7" t="str">
        <f t="shared" si="11"/>
        <v>окружной бюджет</v>
      </c>
      <c r="D39" s="13">
        <f t="shared" si="12"/>
        <v>0</v>
      </c>
      <c r="E39" s="13">
        <f t="shared" si="12"/>
        <v>0</v>
      </c>
      <c r="F39" s="13">
        <v>0</v>
      </c>
      <c r="G39" s="274"/>
      <c r="H39" s="269"/>
    </row>
    <row r="40" spans="1:8" x14ac:dyDescent="0.25">
      <c r="A40" s="271"/>
      <c r="B40" s="272"/>
      <c r="C40" s="7" t="str">
        <f t="shared" si="11"/>
        <v>городской бюджет</v>
      </c>
      <c r="D40" s="13">
        <f t="shared" si="12"/>
        <v>8858.2000000000007</v>
      </c>
      <c r="E40" s="13">
        <f t="shared" si="12"/>
        <v>457.5</v>
      </c>
      <c r="F40" s="13">
        <f t="shared" si="1"/>
        <v>5.1647061479758865</v>
      </c>
      <c r="G40" s="274"/>
      <c r="H40" s="269"/>
    </row>
    <row r="41" spans="1:8" x14ac:dyDescent="0.25">
      <c r="A41" s="271"/>
      <c r="B41" s="272"/>
      <c r="C41" s="7" t="str">
        <f t="shared" si="11"/>
        <v>другие источники</v>
      </c>
      <c r="D41" s="13">
        <f t="shared" si="12"/>
        <v>0</v>
      </c>
      <c r="E41" s="13">
        <f t="shared" si="12"/>
        <v>0</v>
      </c>
      <c r="F41" s="13">
        <v>0</v>
      </c>
      <c r="G41" s="274"/>
      <c r="H41" s="269"/>
    </row>
    <row r="42" spans="1:8" x14ac:dyDescent="0.25">
      <c r="A42" s="271"/>
      <c r="B42" s="272"/>
      <c r="C42" s="26" t="str">
        <f t="shared" si="11"/>
        <v>всего:</v>
      </c>
      <c r="D42" s="14">
        <f t="shared" ref="D42:E42" si="13">SUM(D38:D41)</f>
        <v>8858.2000000000007</v>
      </c>
      <c r="E42" s="14">
        <f t="shared" si="13"/>
        <v>457.5</v>
      </c>
      <c r="F42" s="14">
        <f t="shared" si="1"/>
        <v>5.1647061479758865</v>
      </c>
      <c r="G42" s="274"/>
      <c r="H42" s="269"/>
    </row>
    <row r="43" spans="1:8" ht="15" customHeight="1" x14ac:dyDescent="0.25">
      <c r="A43" s="98" t="s">
        <v>28</v>
      </c>
      <c r="B43" s="102" t="s">
        <v>203</v>
      </c>
      <c r="C43" s="7" t="s">
        <v>7</v>
      </c>
      <c r="D43" s="15">
        <v>0</v>
      </c>
      <c r="E43" s="15">
        <v>0</v>
      </c>
      <c r="F43" s="13">
        <v>0</v>
      </c>
      <c r="G43" s="102" t="s">
        <v>204</v>
      </c>
      <c r="H43" s="277" t="s">
        <v>205</v>
      </c>
    </row>
    <row r="44" spans="1:8" x14ac:dyDescent="0.25">
      <c r="A44" s="270"/>
      <c r="B44" s="259"/>
      <c r="C44" s="7" t="s">
        <v>8</v>
      </c>
      <c r="D44" s="15">
        <v>0</v>
      </c>
      <c r="E44" s="15">
        <v>0</v>
      </c>
      <c r="F44" s="13">
        <v>0</v>
      </c>
      <c r="G44" s="102"/>
      <c r="H44" s="278"/>
    </row>
    <row r="45" spans="1:8" x14ac:dyDescent="0.25">
      <c r="A45" s="270"/>
      <c r="B45" s="259"/>
      <c r="C45" s="7" t="s">
        <v>9</v>
      </c>
      <c r="D45" s="13">
        <v>8858.2000000000007</v>
      </c>
      <c r="E45" s="13">
        <v>457.5</v>
      </c>
      <c r="F45" s="13">
        <f t="shared" si="1"/>
        <v>5.1647061479758865</v>
      </c>
      <c r="G45" s="102"/>
      <c r="H45" s="278"/>
    </row>
    <row r="46" spans="1:8" x14ac:dyDescent="0.25">
      <c r="A46" s="270"/>
      <c r="B46" s="259"/>
      <c r="C46" s="11" t="s">
        <v>10</v>
      </c>
      <c r="D46" s="15">
        <v>0</v>
      </c>
      <c r="E46" s="15">
        <v>0</v>
      </c>
      <c r="F46" s="13">
        <v>0</v>
      </c>
      <c r="G46" s="102"/>
      <c r="H46" s="278"/>
    </row>
    <row r="47" spans="1:8" x14ac:dyDescent="0.25">
      <c r="A47" s="270"/>
      <c r="B47" s="259"/>
      <c r="C47" s="8" t="s">
        <v>11</v>
      </c>
      <c r="D47" s="13">
        <f t="shared" ref="D47:E47" si="14">SUM(D43:D46)</f>
        <v>8858.2000000000007</v>
      </c>
      <c r="E47" s="13">
        <f t="shared" si="14"/>
        <v>457.5</v>
      </c>
      <c r="F47" s="13">
        <f t="shared" si="1"/>
        <v>5.1647061479758865</v>
      </c>
      <c r="G47" s="102"/>
      <c r="H47" s="279"/>
    </row>
  </sheetData>
  <mergeCells count="38">
    <mergeCell ref="H18:H37"/>
    <mergeCell ref="H38:H42"/>
    <mergeCell ref="A43:A47"/>
    <mergeCell ref="B43:B47"/>
    <mergeCell ref="G43:G47"/>
    <mergeCell ref="A38:A42"/>
    <mergeCell ref="B38:B42"/>
    <mergeCell ref="G38:G42"/>
    <mergeCell ref="A28:A32"/>
    <mergeCell ref="B28:B32"/>
    <mergeCell ref="G28:G32"/>
    <mergeCell ref="A33:A37"/>
    <mergeCell ref="H43:H47"/>
    <mergeCell ref="B33:B37"/>
    <mergeCell ref="G33:G37"/>
    <mergeCell ref="A18:A22"/>
    <mergeCell ref="B18:B22"/>
    <mergeCell ref="G18:G22"/>
    <mergeCell ref="G23:G27"/>
    <mergeCell ref="A23:A27"/>
    <mergeCell ref="B23:B27"/>
    <mergeCell ref="G13:G17"/>
    <mergeCell ref="H13:H17"/>
    <mergeCell ref="A8:A12"/>
    <mergeCell ref="B8:B12"/>
    <mergeCell ref="G8:G12"/>
    <mergeCell ref="H8:H12"/>
    <mergeCell ref="A13:A17"/>
    <mergeCell ref="B13:B17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4" fitToHeight="0" orientation="landscape" r:id="rId1"/>
  <rowBreaks count="2" manualBreakCount="2">
    <brk id="27" max="16383" man="1"/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D1" sqref="D1:F1"/>
    </sheetView>
  </sheetViews>
  <sheetFormatPr defaultRowHeight="15" x14ac:dyDescent="0.25"/>
  <cols>
    <col min="1" max="1" width="4.85546875" bestFit="1" customWidth="1"/>
    <col min="2" max="2" width="34.140625" customWidth="1"/>
    <col min="3" max="3" width="18.85546875" customWidth="1"/>
    <col min="4" max="6" width="12.85546875" customWidth="1"/>
    <col min="7" max="7" width="36.5703125" customWidth="1"/>
    <col min="8" max="8" width="36.4257812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206</v>
      </c>
      <c r="B3" s="105" t="s">
        <v>207</v>
      </c>
      <c r="C3" s="7" t="s">
        <v>7</v>
      </c>
      <c r="D3" s="13">
        <f>D8+D18</f>
        <v>0</v>
      </c>
      <c r="E3" s="13">
        <f>E8+E18</f>
        <v>0</v>
      </c>
      <c r="F3" s="13">
        <v>0</v>
      </c>
      <c r="G3" s="102"/>
      <c r="H3" s="193"/>
    </row>
    <row r="4" spans="1:8" ht="15" customHeight="1" x14ac:dyDescent="0.25">
      <c r="A4" s="111"/>
      <c r="B4" s="105">
        <v>0</v>
      </c>
      <c r="C4" s="7" t="s">
        <v>8</v>
      </c>
      <c r="D4" s="13">
        <f t="shared" ref="D4:E6" si="0">D9+D19</f>
        <v>0</v>
      </c>
      <c r="E4" s="13">
        <f t="shared" si="0"/>
        <v>0</v>
      </c>
      <c r="F4" s="13">
        <v>0</v>
      </c>
      <c r="G4" s="102"/>
      <c r="H4" s="193"/>
    </row>
    <row r="5" spans="1:8" ht="15" customHeight="1" x14ac:dyDescent="0.25">
      <c r="A5" s="111"/>
      <c r="B5" s="105">
        <v>0</v>
      </c>
      <c r="C5" s="7" t="s">
        <v>9</v>
      </c>
      <c r="D5" s="13">
        <f t="shared" si="0"/>
        <v>2504.8000000000002</v>
      </c>
      <c r="E5" s="13">
        <f t="shared" si="0"/>
        <v>278.10000000000002</v>
      </c>
      <c r="F5" s="13">
        <f t="shared" ref="F5:F32" si="1">E5/D5*100</f>
        <v>11.102682848930053</v>
      </c>
      <c r="G5" s="102"/>
      <c r="H5" s="193"/>
    </row>
    <row r="6" spans="1:8" ht="15" customHeight="1" x14ac:dyDescent="0.25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02"/>
      <c r="H6" s="193"/>
    </row>
    <row r="7" spans="1:8" ht="15" customHeight="1" x14ac:dyDescent="0.25">
      <c r="A7" s="111"/>
      <c r="B7" s="105"/>
      <c r="C7" s="12" t="s">
        <v>11</v>
      </c>
      <c r="D7" s="14">
        <f>SUM(D3:D6)</f>
        <v>2504.8000000000002</v>
      </c>
      <c r="E7" s="14">
        <f>SUM(E3:E6)</f>
        <v>278.10000000000002</v>
      </c>
      <c r="F7" s="14">
        <f t="shared" si="1"/>
        <v>11.102682848930053</v>
      </c>
      <c r="G7" s="102"/>
      <c r="H7" s="193"/>
    </row>
    <row r="8" spans="1:8" x14ac:dyDescent="0.25">
      <c r="A8" s="110" t="s">
        <v>13</v>
      </c>
      <c r="B8" s="105" t="s">
        <v>208</v>
      </c>
      <c r="C8" s="7" t="s">
        <v>7</v>
      </c>
      <c r="D8" s="13">
        <f>D13</f>
        <v>0</v>
      </c>
      <c r="E8" s="13">
        <f>E13</f>
        <v>0</v>
      </c>
      <c r="F8" s="13">
        <v>0</v>
      </c>
      <c r="G8" s="216"/>
      <c r="H8" s="193" t="s">
        <v>350</v>
      </c>
    </row>
    <row r="9" spans="1:8" x14ac:dyDescent="0.25">
      <c r="A9" s="110"/>
      <c r="B9" s="105"/>
      <c r="C9" s="7" t="s">
        <v>8</v>
      </c>
      <c r="D9" s="13">
        <f t="shared" ref="D9:E11" si="2">D14</f>
        <v>0</v>
      </c>
      <c r="E9" s="13">
        <f t="shared" si="2"/>
        <v>0</v>
      </c>
      <c r="F9" s="13">
        <v>0</v>
      </c>
      <c r="G9" s="216"/>
      <c r="H9" s="193"/>
    </row>
    <row r="10" spans="1:8" x14ac:dyDescent="0.25">
      <c r="A10" s="110"/>
      <c r="B10" s="105"/>
      <c r="C10" s="7" t="s">
        <v>9</v>
      </c>
      <c r="D10" s="13">
        <f t="shared" si="2"/>
        <v>1362.3</v>
      </c>
      <c r="E10" s="13">
        <f t="shared" si="2"/>
        <v>278.10000000000002</v>
      </c>
      <c r="F10" s="13">
        <f t="shared" si="1"/>
        <v>20.414005725611101</v>
      </c>
      <c r="G10" s="216"/>
      <c r="H10" s="193"/>
    </row>
    <row r="11" spans="1:8" x14ac:dyDescent="0.25">
      <c r="A11" s="110"/>
      <c r="B11" s="105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216"/>
      <c r="H11" s="193"/>
    </row>
    <row r="12" spans="1:8" x14ac:dyDescent="0.25">
      <c r="A12" s="110"/>
      <c r="B12" s="105"/>
      <c r="C12" s="12" t="s">
        <v>11</v>
      </c>
      <c r="D12" s="14">
        <f>SUM(D8:D11)</f>
        <v>1362.3</v>
      </c>
      <c r="E12" s="14">
        <f>SUM(E8:E11)</f>
        <v>278.10000000000002</v>
      </c>
      <c r="F12" s="14">
        <f t="shared" si="1"/>
        <v>20.414005725611101</v>
      </c>
      <c r="G12" s="216"/>
      <c r="H12" s="193"/>
    </row>
    <row r="13" spans="1:8" ht="36.950000000000003" customHeight="1" x14ac:dyDescent="0.25">
      <c r="A13" s="170" t="s">
        <v>35</v>
      </c>
      <c r="B13" s="102" t="s">
        <v>209</v>
      </c>
      <c r="C13" s="7" t="s">
        <v>7</v>
      </c>
      <c r="D13" s="13">
        <v>0</v>
      </c>
      <c r="E13" s="13">
        <v>0</v>
      </c>
      <c r="F13" s="13">
        <v>0</v>
      </c>
      <c r="G13" s="102" t="s">
        <v>320</v>
      </c>
      <c r="H13" s="193"/>
    </row>
    <row r="14" spans="1:8" ht="36.950000000000003" customHeight="1" x14ac:dyDescent="0.25">
      <c r="A14" s="170"/>
      <c r="B14" s="102"/>
      <c r="C14" s="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ht="36.950000000000003" customHeight="1" x14ac:dyDescent="0.25">
      <c r="A15" s="170"/>
      <c r="B15" s="102"/>
      <c r="C15" s="7" t="s">
        <v>9</v>
      </c>
      <c r="D15" s="13">
        <v>1362.3</v>
      </c>
      <c r="E15" s="13">
        <v>278.10000000000002</v>
      </c>
      <c r="F15" s="13">
        <f t="shared" si="1"/>
        <v>20.414005725611101</v>
      </c>
      <c r="G15" s="102"/>
      <c r="H15" s="193"/>
    </row>
    <row r="16" spans="1:8" ht="36.950000000000003" customHeight="1" x14ac:dyDescent="0.25">
      <c r="A16" s="170"/>
      <c r="B16" s="102"/>
      <c r="C16" s="11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ht="36.950000000000003" customHeight="1" x14ac:dyDescent="0.25">
      <c r="A17" s="170"/>
      <c r="B17" s="102"/>
      <c r="C17" s="8" t="s">
        <v>11</v>
      </c>
      <c r="D17" s="13">
        <f>SUM(D13:D16)</f>
        <v>1362.3</v>
      </c>
      <c r="E17" s="13">
        <f>SUM(E13:E16)</f>
        <v>278.10000000000002</v>
      </c>
      <c r="F17" s="13">
        <f t="shared" si="1"/>
        <v>20.414005725611101</v>
      </c>
      <c r="G17" s="102"/>
      <c r="H17" s="193"/>
    </row>
    <row r="18" spans="1:8" ht="15" customHeight="1" x14ac:dyDescent="0.25">
      <c r="A18" s="110" t="s">
        <v>18</v>
      </c>
      <c r="B18" s="232" t="s">
        <v>210</v>
      </c>
      <c r="C18" s="7" t="s">
        <v>7</v>
      </c>
      <c r="D18" s="13">
        <f>D23+D28</f>
        <v>0</v>
      </c>
      <c r="E18" s="13">
        <f>E23+E28</f>
        <v>0</v>
      </c>
      <c r="F18" s="13">
        <v>0</v>
      </c>
      <c r="G18" s="216"/>
      <c r="H18" s="281"/>
    </row>
    <row r="19" spans="1:8" x14ac:dyDescent="0.25">
      <c r="A19" s="110"/>
      <c r="B19" s="232"/>
      <c r="C19" s="7" t="s">
        <v>8</v>
      </c>
      <c r="D19" s="13">
        <f t="shared" ref="D19:E21" si="3">D24+D29</f>
        <v>0</v>
      </c>
      <c r="E19" s="13">
        <f t="shared" si="3"/>
        <v>0</v>
      </c>
      <c r="F19" s="13">
        <v>0</v>
      </c>
      <c r="G19" s="216"/>
      <c r="H19" s="281"/>
    </row>
    <row r="20" spans="1:8" x14ac:dyDescent="0.25">
      <c r="A20" s="110"/>
      <c r="B20" s="232"/>
      <c r="C20" s="7" t="s">
        <v>9</v>
      </c>
      <c r="D20" s="13">
        <f t="shared" si="3"/>
        <v>1142.5</v>
      </c>
      <c r="E20" s="13">
        <f t="shared" si="3"/>
        <v>0</v>
      </c>
      <c r="F20" s="13">
        <f t="shared" si="1"/>
        <v>0</v>
      </c>
      <c r="G20" s="216"/>
      <c r="H20" s="281"/>
    </row>
    <row r="21" spans="1:8" x14ac:dyDescent="0.25">
      <c r="A21" s="110"/>
      <c r="B21" s="232"/>
      <c r="C21" s="11" t="s">
        <v>10</v>
      </c>
      <c r="D21" s="13">
        <f t="shared" si="3"/>
        <v>0</v>
      </c>
      <c r="E21" s="13">
        <f t="shared" si="3"/>
        <v>0</v>
      </c>
      <c r="F21" s="13">
        <v>0</v>
      </c>
      <c r="G21" s="216"/>
      <c r="H21" s="281"/>
    </row>
    <row r="22" spans="1:8" x14ac:dyDescent="0.25">
      <c r="A22" s="110"/>
      <c r="B22" s="232"/>
      <c r="C22" s="12" t="s">
        <v>11</v>
      </c>
      <c r="D22" s="14">
        <f>SUM(D18:D21)</f>
        <v>1142.5</v>
      </c>
      <c r="E22" s="14">
        <f>SUM(E18:E21)</f>
        <v>0</v>
      </c>
      <c r="F22" s="13">
        <f t="shared" si="1"/>
        <v>0</v>
      </c>
      <c r="G22" s="216"/>
      <c r="H22" s="281"/>
    </row>
    <row r="23" spans="1:8" x14ac:dyDescent="0.25">
      <c r="A23" s="98" t="s">
        <v>65</v>
      </c>
      <c r="B23" s="102" t="s">
        <v>211</v>
      </c>
      <c r="C23" s="7" t="s">
        <v>7</v>
      </c>
      <c r="D23" s="13">
        <v>0</v>
      </c>
      <c r="E23" s="13">
        <v>0</v>
      </c>
      <c r="F23" s="13">
        <v>0</v>
      </c>
      <c r="G23" s="101"/>
      <c r="H23" s="193" t="s">
        <v>212</v>
      </c>
    </row>
    <row r="24" spans="1:8" x14ac:dyDescent="0.25">
      <c r="A24" s="98"/>
      <c r="B24" s="102"/>
      <c r="C24" s="7" t="s">
        <v>8</v>
      </c>
      <c r="D24" s="13">
        <v>0</v>
      </c>
      <c r="E24" s="13">
        <v>0</v>
      </c>
      <c r="F24" s="13">
        <v>0</v>
      </c>
      <c r="G24" s="101"/>
      <c r="H24" s="193"/>
    </row>
    <row r="25" spans="1:8" x14ac:dyDescent="0.25">
      <c r="A25" s="98"/>
      <c r="B25" s="102"/>
      <c r="C25" s="7" t="s">
        <v>9</v>
      </c>
      <c r="D25" s="13">
        <v>500</v>
      </c>
      <c r="E25" s="13">
        <v>0</v>
      </c>
      <c r="F25" s="13">
        <f t="shared" si="1"/>
        <v>0</v>
      </c>
      <c r="G25" s="101"/>
      <c r="H25" s="193"/>
    </row>
    <row r="26" spans="1:8" x14ac:dyDescent="0.25">
      <c r="A26" s="98"/>
      <c r="B26" s="102"/>
      <c r="C26" s="11" t="s">
        <v>10</v>
      </c>
      <c r="D26" s="13">
        <v>0</v>
      </c>
      <c r="E26" s="13">
        <v>0</v>
      </c>
      <c r="F26" s="13">
        <v>0</v>
      </c>
      <c r="G26" s="101"/>
      <c r="H26" s="193"/>
    </row>
    <row r="27" spans="1:8" x14ac:dyDescent="0.25">
      <c r="A27" s="98"/>
      <c r="B27" s="102"/>
      <c r="C27" s="8" t="s">
        <v>11</v>
      </c>
      <c r="D27" s="13">
        <f>SUM(D23:D26)</f>
        <v>500</v>
      </c>
      <c r="E27" s="14">
        <f>SUM(E23:E26)</f>
        <v>0</v>
      </c>
      <c r="F27" s="13">
        <v>0</v>
      </c>
      <c r="G27" s="101"/>
      <c r="H27" s="193"/>
    </row>
    <row r="28" spans="1:8" ht="15" customHeight="1" x14ac:dyDescent="0.25">
      <c r="A28" s="170" t="s">
        <v>22</v>
      </c>
      <c r="B28" s="268" t="s">
        <v>213</v>
      </c>
      <c r="C28" s="7" t="s">
        <v>7</v>
      </c>
      <c r="D28" s="13">
        <v>0</v>
      </c>
      <c r="E28" s="13">
        <v>0</v>
      </c>
      <c r="F28" s="13">
        <v>0</v>
      </c>
      <c r="G28" s="102" t="s">
        <v>255</v>
      </c>
      <c r="H28" s="193" t="s">
        <v>256</v>
      </c>
    </row>
    <row r="29" spans="1:8" x14ac:dyDescent="0.25">
      <c r="A29" s="170"/>
      <c r="B29" s="268"/>
      <c r="C29" s="7" t="s">
        <v>8</v>
      </c>
      <c r="D29" s="13">
        <v>0</v>
      </c>
      <c r="E29" s="13">
        <v>0</v>
      </c>
      <c r="F29" s="13">
        <v>0</v>
      </c>
      <c r="G29" s="102"/>
      <c r="H29" s="193"/>
    </row>
    <row r="30" spans="1:8" x14ac:dyDescent="0.25">
      <c r="A30" s="170"/>
      <c r="B30" s="268"/>
      <c r="C30" s="7" t="s">
        <v>9</v>
      </c>
      <c r="D30" s="13">
        <v>642.5</v>
      </c>
      <c r="E30" s="13">
        <v>0</v>
      </c>
      <c r="F30" s="13">
        <v>0</v>
      </c>
      <c r="G30" s="102"/>
      <c r="H30" s="193"/>
    </row>
    <row r="31" spans="1:8" x14ac:dyDescent="0.25">
      <c r="A31" s="170"/>
      <c r="B31" s="268"/>
      <c r="C31" s="11" t="s">
        <v>10</v>
      </c>
      <c r="D31" s="13">
        <v>0</v>
      </c>
      <c r="E31" s="13">
        <v>0</v>
      </c>
      <c r="F31" s="13">
        <v>0</v>
      </c>
      <c r="G31" s="102"/>
      <c r="H31" s="193"/>
    </row>
    <row r="32" spans="1:8" x14ac:dyDescent="0.25">
      <c r="A32" s="170"/>
      <c r="B32" s="268"/>
      <c r="C32" s="28" t="s">
        <v>11</v>
      </c>
      <c r="D32" s="13">
        <f>SUM(D28:D31)</f>
        <v>642.5</v>
      </c>
      <c r="E32" s="14">
        <f>SUM(E28:E31)</f>
        <v>0</v>
      </c>
      <c r="F32" s="13">
        <f t="shared" si="1"/>
        <v>0</v>
      </c>
      <c r="G32" s="102"/>
      <c r="H32" s="193"/>
    </row>
  </sheetData>
  <mergeCells count="28">
    <mergeCell ref="G18:G22"/>
    <mergeCell ref="H18:H22"/>
    <mergeCell ref="A18:A22"/>
    <mergeCell ref="B18:B22"/>
    <mergeCell ref="A28:A32"/>
    <mergeCell ref="B28:B32"/>
    <mergeCell ref="G28:G32"/>
    <mergeCell ref="H28:H32"/>
    <mergeCell ref="A23:A27"/>
    <mergeCell ref="B23:B27"/>
    <mergeCell ref="G23:G27"/>
    <mergeCell ref="H23:H27"/>
    <mergeCell ref="G13:G17"/>
    <mergeCell ref="A3:A7"/>
    <mergeCell ref="B3:B7"/>
    <mergeCell ref="G3:G7"/>
    <mergeCell ref="H3:H7"/>
    <mergeCell ref="H8:H17"/>
    <mergeCell ref="A8:A12"/>
    <mergeCell ref="B8:B12"/>
    <mergeCell ref="A13:A17"/>
    <mergeCell ref="B13:B17"/>
    <mergeCell ref="G8:G12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H34" sqref="H34"/>
    </sheetView>
  </sheetViews>
  <sheetFormatPr defaultRowHeight="12.75" x14ac:dyDescent="0.2"/>
  <cols>
    <col min="1" max="1" width="4.85546875" style="19" bestFit="1" customWidth="1"/>
    <col min="2" max="2" width="35.7109375" style="19" customWidth="1"/>
    <col min="3" max="3" width="18.5703125" style="19" customWidth="1"/>
    <col min="4" max="6" width="12.85546875" style="19" customWidth="1"/>
    <col min="7" max="7" width="36.5703125" style="19" customWidth="1"/>
    <col min="8" max="8" width="37.85546875" style="19" customWidth="1"/>
    <col min="9" max="16384" width="9.140625" style="19"/>
  </cols>
  <sheetData>
    <row r="1" spans="1:8" ht="12.75" customHeight="1" x14ac:dyDescent="0.2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">
      <c r="A3" s="215" t="s">
        <v>214</v>
      </c>
      <c r="B3" s="201" t="s">
        <v>215</v>
      </c>
      <c r="C3" s="27" t="s">
        <v>7</v>
      </c>
      <c r="D3" s="58">
        <f t="shared" ref="D3:E6" si="0">D8+D23</f>
        <v>0</v>
      </c>
      <c r="E3" s="58">
        <f t="shared" si="0"/>
        <v>0</v>
      </c>
      <c r="F3" s="58">
        <v>0</v>
      </c>
      <c r="G3" s="147"/>
      <c r="H3" s="282"/>
    </row>
    <row r="4" spans="1:8" x14ac:dyDescent="0.2">
      <c r="A4" s="215"/>
      <c r="B4" s="201"/>
      <c r="C4" s="27" t="s">
        <v>8</v>
      </c>
      <c r="D4" s="58">
        <f t="shared" si="0"/>
        <v>0</v>
      </c>
      <c r="E4" s="58">
        <f t="shared" si="0"/>
        <v>0</v>
      </c>
      <c r="F4" s="58">
        <v>0</v>
      </c>
      <c r="G4" s="147"/>
      <c r="H4" s="282"/>
    </row>
    <row r="5" spans="1:8" x14ac:dyDescent="0.2">
      <c r="A5" s="215"/>
      <c r="B5" s="201"/>
      <c r="C5" s="27" t="s">
        <v>9</v>
      </c>
      <c r="D5" s="58">
        <f t="shared" si="0"/>
        <v>48372.1</v>
      </c>
      <c r="E5" s="58">
        <f t="shared" si="0"/>
        <v>39631.199999999997</v>
      </c>
      <c r="F5" s="58">
        <f t="shared" ref="F5:F32" si="1">E5/D5*100</f>
        <v>81.929872798576028</v>
      </c>
      <c r="G5" s="147"/>
      <c r="H5" s="282"/>
    </row>
    <row r="6" spans="1:8" x14ac:dyDescent="0.2">
      <c r="A6" s="215"/>
      <c r="B6" s="201"/>
      <c r="C6" s="18" t="s">
        <v>10</v>
      </c>
      <c r="D6" s="58">
        <f t="shared" si="0"/>
        <v>0</v>
      </c>
      <c r="E6" s="58">
        <f t="shared" si="0"/>
        <v>0</v>
      </c>
      <c r="F6" s="58">
        <v>0</v>
      </c>
      <c r="G6" s="147"/>
      <c r="H6" s="282"/>
    </row>
    <row r="7" spans="1:8" x14ac:dyDescent="0.2">
      <c r="A7" s="215"/>
      <c r="B7" s="201"/>
      <c r="C7" s="20" t="s">
        <v>11</v>
      </c>
      <c r="D7" s="60">
        <f>SUM(D3:D6)</f>
        <v>48372.1</v>
      </c>
      <c r="E7" s="60">
        <f>SUM(E3:E6)</f>
        <v>39631.199999999997</v>
      </c>
      <c r="F7" s="61">
        <f t="shared" si="1"/>
        <v>81.929872798576028</v>
      </c>
      <c r="G7" s="147"/>
      <c r="H7" s="282"/>
    </row>
    <row r="8" spans="1:8" x14ac:dyDescent="0.2">
      <c r="A8" s="285" t="s">
        <v>13</v>
      </c>
      <c r="B8" s="201" t="s">
        <v>216</v>
      </c>
      <c r="C8" s="27" t="s">
        <v>7</v>
      </c>
      <c r="D8" s="58">
        <f>D13+D18</f>
        <v>0</v>
      </c>
      <c r="E8" s="58">
        <f>E13+E18</f>
        <v>0</v>
      </c>
      <c r="F8" s="58">
        <v>0</v>
      </c>
      <c r="G8" s="147"/>
      <c r="H8" s="282"/>
    </row>
    <row r="9" spans="1:8" x14ac:dyDescent="0.2">
      <c r="A9" s="285"/>
      <c r="B9" s="201"/>
      <c r="C9" s="27" t="s">
        <v>8</v>
      </c>
      <c r="D9" s="58">
        <f t="shared" ref="D9:E11" si="2">D14+D19</f>
        <v>0</v>
      </c>
      <c r="E9" s="58">
        <f t="shared" si="2"/>
        <v>0</v>
      </c>
      <c r="F9" s="58">
        <v>0</v>
      </c>
      <c r="G9" s="147"/>
      <c r="H9" s="282"/>
    </row>
    <row r="10" spans="1:8" x14ac:dyDescent="0.2">
      <c r="A10" s="285"/>
      <c r="B10" s="201"/>
      <c r="C10" s="27" t="s">
        <v>9</v>
      </c>
      <c r="D10" s="58">
        <f t="shared" si="2"/>
        <v>8599.1</v>
      </c>
      <c r="E10" s="58">
        <f t="shared" si="2"/>
        <v>8599.1</v>
      </c>
      <c r="F10" s="58">
        <f t="shared" si="1"/>
        <v>100</v>
      </c>
      <c r="G10" s="147"/>
      <c r="H10" s="282"/>
    </row>
    <row r="11" spans="1:8" x14ac:dyDescent="0.2">
      <c r="A11" s="285"/>
      <c r="B11" s="201"/>
      <c r="C11" s="18" t="s">
        <v>10</v>
      </c>
      <c r="D11" s="58">
        <f t="shared" si="2"/>
        <v>0</v>
      </c>
      <c r="E11" s="58">
        <f t="shared" si="2"/>
        <v>0</v>
      </c>
      <c r="F11" s="58">
        <v>0</v>
      </c>
      <c r="G11" s="147"/>
      <c r="H11" s="282"/>
    </row>
    <row r="12" spans="1:8" x14ac:dyDescent="0.2">
      <c r="A12" s="285"/>
      <c r="B12" s="201"/>
      <c r="C12" s="20" t="s">
        <v>11</v>
      </c>
      <c r="D12" s="60">
        <f>SUM(D8:D11)</f>
        <v>8599.1</v>
      </c>
      <c r="E12" s="60">
        <f>SUM(E8:E11)</f>
        <v>8599.1</v>
      </c>
      <c r="F12" s="61">
        <f t="shared" si="1"/>
        <v>100</v>
      </c>
      <c r="G12" s="147"/>
      <c r="H12" s="282"/>
    </row>
    <row r="13" spans="1:8" ht="36" customHeight="1" x14ac:dyDescent="0.2">
      <c r="A13" s="283" t="s">
        <v>33</v>
      </c>
      <c r="B13" s="149" t="s">
        <v>257</v>
      </c>
      <c r="C13" s="27" t="s">
        <v>7</v>
      </c>
      <c r="D13" s="58">
        <v>0</v>
      </c>
      <c r="E13" s="58">
        <v>0</v>
      </c>
      <c r="F13" s="58">
        <v>0</v>
      </c>
      <c r="G13" s="149" t="s">
        <v>347</v>
      </c>
      <c r="H13" s="284" t="s">
        <v>281</v>
      </c>
    </row>
    <row r="14" spans="1:8" ht="36" customHeight="1" x14ac:dyDescent="0.2">
      <c r="A14" s="283"/>
      <c r="B14" s="149"/>
      <c r="C14" s="27" t="s">
        <v>8</v>
      </c>
      <c r="D14" s="58">
        <v>0</v>
      </c>
      <c r="E14" s="58">
        <v>0</v>
      </c>
      <c r="F14" s="58">
        <v>0</v>
      </c>
      <c r="G14" s="149"/>
      <c r="H14" s="284"/>
    </row>
    <row r="15" spans="1:8" ht="36" customHeight="1" x14ac:dyDescent="0.2">
      <c r="A15" s="283"/>
      <c r="B15" s="149"/>
      <c r="C15" s="27" t="s">
        <v>9</v>
      </c>
      <c r="D15" s="58">
        <v>5801</v>
      </c>
      <c r="E15" s="58">
        <v>5801</v>
      </c>
      <c r="F15" s="58">
        <f t="shared" si="1"/>
        <v>100</v>
      </c>
      <c r="G15" s="149"/>
      <c r="H15" s="284"/>
    </row>
    <row r="16" spans="1:8" ht="36" customHeight="1" x14ac:dyDescent="0.2">
      <c r="A16" s="283"/>
      <c r="B16" s="149"/>
      <c r="C16" s="18" t="s">
        <v>10</v>
      </c>
      <c r="D16" s="58">
        <v>0</v>
      </c>
      <c r="E16" s="58">
        <v>0</v>
      </c>
      <c r="F16" s="58">
        <v>0</v>
      </c>
      <c r="G16" s="149"/>
      <c r="H16" s="284"/>
    </row>
    <row r="17" spans="1:8" ht="36" customHeight="1" x14ac:dyDescent="0.2">
      <c r="A17" s="283"/>
      <c r="B17" s="149"/>
      <c r="C17" s="16" t="s">
        <v>11</v>
      </c>
      <c r="D17" s="59">
        <f>SUM(D13:D16)</f>
        <v>5801</v>
      </c>
      <c r="E17" s="59">
        <f>SUM(E13:E16)</f>
        <v>5801</v>
      </c>
      <c r="F17" s="58">
        <f t="shared" si="1"/>
        <v>100</v>
      </c>
      <c r="G17" s="149"/>
      <c r="H17" s="284"/>
    </row>
    <row r="18" spans="1:8" ht="42" customHeight="1" x14ac:dyDescent="0.2">
      <c r="A18" s="283" t="s">
        <v>35</v>
      </c>
      <c r="B18" s="149" t="s">
        <v>217</v>
      </c>
      <c r="C18" s="27" t="s">
        <v>7</v>
      </c>
      <c r="D18" s="58">
        <v>0</v>
      </c>
      <c r="E18" s="58">
        <v>0</v>
      </c>
      <c r="F18" s="58">
        <v>0</v>
      </c>
      <c r="G18" s="149" t="s">
        <v>258</v>
      </c>
      <c r="H18" s="284" t="s">
        <v>260</v>
      </c>
    </row>
    <row r="19" spans="1:8" ht="42" customHeight="1" x14ac:dyDescent="0.2">
      <c r="A19" s="283"/>
      <c r="B19" s="149"/>
      <c r="C19" s="27" t="s">
        <v>8</v>
      </c>
      <c r="D19" s="58">
        <v>0</v>
      </c>
      <c r="E19" s="58">
        <v>0</v>
      </c>
      <c r="F19" s="58">
        <v>0</v>
      </c>
      <c r="G19" s="149"/>
      <c r="H19" s="284"/>
    </row>
    <row r="20" spans="1:8" ht="42" customHeight="1" x14ac:dyDescent="0.2">
      <c r="A20" s="283"/>
      <c r="B20" s="149"/>
      <c r="C20" s="27" t="s">
        <v>9</v>
      </c>
      <c r="D20" s="59">
        <v>2798.1</v>
      </c>
      <c r="E20" s="58">
        <v>2798.1</v>
      </c>
      <c r="F20" s="58">
        <f t="shared" si="1"/>
        <v>100</v>
      </c>
      <c r="G20" s="149"/>
      <c r="H20" s="284"/>
    </row>
    <row r="21" spans="1:8" ht="42" customHeight="1" x14ac:dyDescent="0.2">
      <c r="A21" s="283"/>
      <c r="B21" s="149"/>
      <c r="C21" s="18" t="s">
        <v>10</v>
      </c>
      <c r="D21" s="58">
        <v>0</v>
      </c>
      <c r="E21" s="58">
        <v>0</v>
      </c>
      <c r="F21" s="58">
        <v>0</v>
      </c>
      <c r="G21" s="149"/>
      <c r="H21" s="284"/>
    </row>
    <row r="22" spans="1:8" ht="42" customHeight="1" x14ac:dyDescent="0.2">
      <c r="A22" s="283"/>
      <c r="B22" s="149"/>
      <c r="C22" s="16" t="s">
        <v>11</v>
      </c>
      <c r="D22" s="59">
        <f>SUM(D18:D21)</f>
        <v>2798.1</v>
      </c>
      <c r="E22" s="59">
        <f>SUM(E18:E21)</f>
        <v>2798.1</v>
      </c>
      <c r="F22" s="58">
        <f t="shared" si="1"/>
        <v>100</v>
      </c>
      <c r="G22" s="149"/>
      <c r="H22" s="284"/>
    </row>
    <row r="23" spans="1:8" ht="12.75" customHeight="1" x14ac:dyDescent="0.2">
      <c r="A23" s="285" t="s">
        <v>18</v>
      </c>
      <c r="B23" s="288" t="s">
        <v>218</v>
      </c>
      <c r="C23" s="27" t="s">
        <v>7</v>
      </c>
      <c r="D23" s="58">
        <f>D28</f>
        <v>0</v>
      </c>
      <c r="E23" s="58">
        <f>E28</f>
        <v>0</v>
      </c>
      <c r="F23" s="58">
        <v>0</v>
      </c>
      <c r="G23" s="148"/>
      <c r="H23" s="282"/>
    </row>
    <row r="24" spans="1:8" x14ac:dyDescent="0.2">
      <c r="A24" s="285"/>
      <c r="B24" s="288"/>
      <c r="C24" s="27" t="s">
        <v>8</v>
      </c>
      <c r="D24" s="58">
        <f t="shared" ref="D24:E26" si="3">D29</f>
        <v>0</v>
      </c>
      <c r="E24" s="58">
        <f t="shared" si="3"/>
        <v>0</v>
      </c>
      <c r="F24" s="58">
        <v>0</v>
      </c>
      <c r="G24" s="148"/>
      <c r="H24" s="282"/>
    </row>
    <row r="25" spans="1:8" x14ac:dyDescent="0.2">
      <c r="A25" s="285"/>
      <c r="B25" s="288"/>
      <c r="C25" s="27" t="s">
        <v>9</v>
      </c>
      <c r="D25" s="58">
        <f t="shared" si="3"/>
        <v>39773</v>
      </c>
      <c r="E25" s="58">
        <f t="shared" si="3"/>
        <v>31032.1</v>
      </c>
      <c r="F25" s="58">
        <f t="shared" si="1"/>
        <v>78.023030699218054</v>
      </c>
      <c r="G25" s="148"/>
      <c r="H25" s="282"/>
    </row>
    <row r="26" spans="1:8" x14ac:dyDescent="0.2">
      <c r="A26" s="285"/>
      <c r="B26" s="288"/>
      <c r="C26" s="18" t="s">
        <v>10</v>
      </c>
      <c r="D26" s="58">
        <f t="shared" si="3"/>
        <v>0</v>
      </c>
      <c r="E26" s="58">
        <f t="shared" si="3"/>
        <v>0</v>
      </c>
      <c r="F26" s="58">
        <v>0</v>
      </c>
      <c r="G26" s="148"/>
      <c r="H26" s="282"/>
    </row>
    <row r="27" spans="1:8" x14ac:dyDescent="0.2">
      <c r="A27" s="285"/>
      <c r="B27" s="288"/>
      <c r="C27" s="20" t="s">
        <v>11</v>
      </c>
      <c r="D27" s="60">
        <f>SUM(D23:D26)</f>
        <v>39773</v>
      </c>
      <c r="E27" s="60">
        <f>SUM(E23:E26)</f>
        <v>31032.1</v>
      </c>
      <c r="F27" s="61">
        <f t="shared" si="1"/>
        <v>78.023030699218054</v>
      </c>
      <c r="G27" s="148"/>
      <c r="H27" s="282"/>
    </row>
    <row r="28" spans="1:8" ht="33.950000000000003" customHeight="1" x14ac:dyDescent="0.2">
      <c r="A28" s="286" t="s">
        <v>65</v>
      </c>
      <c r="B28" s="149" t="s">
        <v>219</v>
      </c>
      <c r="C28" s="27" t="s">
        <v>7</v>
      </c>
      <c r="D28" s="58">
        <v>0</v>
      </c>
      <c r="E28" s="58">
        <v>0</v>
      </c>
      <c r="F28" s="58">
        <v>0</v>
      </c>
      <c r="G28" s="287" t="s">
        <v>259</v>
      </c>
      <c r="H28" s="284" t="s">
        <v>282</v>
      </c>
    </row>
    <row r="29" spans="1:8" ht="33.950000000000003" customHeight="1" x14ac:dyDescent="0.2">
      <c r="A29" s="286"/>
      <c r="B29" s="149"/>
      <c r="C29" s="27" t="s">
        <v>8</v>
      </c>
      <c r="D29" s="58">
        <v>0</v>
      </c>
      <c r="E29" s="58">
        <v>0</v>
      </c>
      <c r="F29" s="58">
        <v>0</v>
      </c>
      <c r="G29" s="287"/>
      <c r="H29" s="284"/>
    </row>
    <row r="30" spans="1:8" ht="33.950000000000003" customHeight="1" x14ac:dyDescent="0.2">
      <c r="A30" s="286"/>
      <c r="B30" s="149"/>
      <c r="C30" s="27" t="s">
        <v>9</v>
      </c>
      <c r="D30" s="58">
        <v>39773</v>
      </c>
      <c r="E30" s="58">
        <v>31032.1</v>
      </c>
      <c r="F30" s="58">
        <f t="shared" si="1"/>
        <v>78.023030699218054</v>
      </c>
      <c r="G30" s="287"/>
      <c r="H30" s="284"/>
    </row>
    <row r="31" spans="1:8" ht="33.950000000000003" customHeight="1" x14ac:dyDescent="0.2">
      <c r="A31" s="286"/>
      <c r="B31" s="149"/>
      <c r="C31" s="18" t="s">
        <v>10</v>
      </c>
      <c r="D31" s="58">
        <v>0</v>
      </c>
      <c r="E31" s="58">
        <v>0</v>
      </c>
      <c r="F31" s="58">
        <v>0</v>
      </c>
      <c r="G31" s="287"/>
      <c r="H31" s="284"/>
    </row>
    <row r="32" spans="1:8" ht="33.950000000000003" customHeight="1" x14ac:dyDescent="0.2">
      <c r="A32" s="286"/>
      <c r="B32" s="149"/>
      <c r="C32" s="16" t="s">
        <v>11</v>
      </c>
      <c r="D32" s="59">
        <f>SUM(D28:D31)</f>
        <v>39773</v>
      </c>
      <c r="E32" s="59">
        <f>SUM(E28:E31)</f>
        <v>31032.1</v>
      </c>
      <c r="F32" s="58">
        <f t="shared" si="1"/>
        <v>78.023030699218054</v>
      </c>
      <c r="G32" s="287"/>
      <c r="H32" s="284"/>
    </row>
  </sheetData>
  <mergeCells count="29">
    <mergeCell ref="A28:A32"/>
    <mergeCell ref="B28:B32"/>
    <mergeCell ref="G28:G32"/>
    <mergeCell ref="H28:H32"/>
    <mergeCell ref="G23:G27"/>
    <mergeCell ref="H23:H27"/>
    <mergeCell ref="A23:A27"/>
    <mergeCell ref="B23:B27"/>
    <mergeCell ref="G8:G12"/>
    <mergeCell ref="H8:H12"/>
    <mergeCell ref="A18:A22"/>
    <mergeCell ref="B18:B22"/>
    <mergeCell ref="G18:G22"/>
    <mergeCell ref="H18:H22"/>
    <mergeCell ref="A13:A17"/>
    <mergeCell ref="B13:B17"/>
    <mergeCell ref="G13:G17"/>
    <mergeCell ref="H13:H17"/>
    <mergeCell ref="A8:A12"/>
    <mergeCell ref="B8:B1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9" zoomScaleNormal="100" workbookViewId="0">
      <selection activeCell="H18" sqref="H18:H22"/>
    </sheetView>
  </sheetViews>
  <sheetFormatPr defaultRowHeight="15" x14ac:dyDescent="0.25"/>
  <cols>
    <col min="1" max="1" width="3.42578125" bestFit="1" customWidth="1"/>
    <col min="2" max="2" width="37" customWidth="1"/>
    <col min="3" max="3" width="18.42578125" customWidth="1"/>
    <col min="4" max="6" width="12.85546875" customWidth="1"/>
    <col min="7" max="8" width="37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220</v>
      </c>
      <c r="B3" s="105" t="s">
        <v>221</v>
      </c>
      <c r="C3" s="7" t="s">
        <v>7</v>
      </c>
      <c r="D3" s="13">
        <f>D8+D28</f>
        <v>0</v>
      </c>
      <c r="E3" s="13">
        <f>E8+E28</f>
        <v>0</v>
      </c>
      <c r="F3" s="13">
        <v>0</v>
      </c>
      <c r="G3" s="124"/>
      <c r="H3" s="104"/>
    </row>
    <row r="4" spans="1:8" ht="15" customHeight="1" x14ac:dyDescent="0.25">
      <c r="A4" s="111"/>
      <c r="B4" s="105"/>
      <c r="C4" s="7" t="s">
        <v>8</v>
      </c>
      <c r="D4" s="13">
        <f t="shared" ref="D4:E6" si="0">D9+D29</f>
        <v>0</v>
      </c>
      <c r="E4" s="13">
        <f t="shared" si="0"/>
        <v>0</v>
      </c>
      <c r="F4" s="13">
        <v>0</v>
      </c>
      <c r="G4" s="124"/>
      <c r="H4" s="104"/>
    </row>
    <row r="5" spans="1:8" ht="15" customHeight="1" x14ac:dyDescent="0.25">
      <c r="A5" s="111"/>
      <c r="B5" s="105"/>
      <c r="C5" s="7" t="s">
        <v>9</v>
      </c>
      <c r="D5" s="13">
        <f t="shared" si="0"/>
        <v>76416.200000000012</v>
      </c>
      <c r="E5" s="13">
        <f>E10+E30</f>
        <v>21426.800000000003</v>
      </c>
      <c r="F5" s="13">
        <f t="shared" ref="F5:F37" si="1">E5/D5*100</f>
        <v>28.03960416770266</v>
      </c>
      <c r="G5" s="124"/>
      <c r="H5" s="104"/>
    </row>
    <row r="6" spans="1:8" ht="15" customHeight="1" x14ac:dyDescent="0.25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x14ac:dyDescent="0.25">
      <c r="A7" s="111"/>
      <c r="B7" s="105"/>
      <c r="C7" s="12" t="s">
        <v>11</v>
      </c>
      <c r="D7" s="14">
        <f xml:space="preserve"> SUM(D3:D6)</f>
        <v>76416.200000000012</v>
      </c>
      <c r="E7" s="14">
        <f xml:space="preserve"> SUM(E3:E6)</f>
        <v>21426.800000000003</v>
      </c>
      <c r="F7" s="14">
        <f t="shared" si="1"/>
        <v>28.03960416770266</v>
      </c>
      <c r="G7" s="124"/>
      <c r="H7" s="104"/>
    </row>
    <row r="8" spans="1:8" ht="25.5" x14ac:dyDescent="0.25">
      <c r="A8" s="111" t="s">
        <v>13</v>
      </c>
      <c r="B8" s="105" t="s">
        <v>222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167" t="s">
        <v>321</v>
      </c>
      <c r="H8" s="162" t="s">
        <v>378</v>
      </c>
    </row>
    <row r="9" spans="1:8" x14ac:dyDescent="0.25">
      <c r="A9" s="111"/>
      <c r="B9" s="105"/>
      <c r="C9" s="7" t="s">
        <v>8</v>
      </c>
      <c r="D9" s="13">
        <f t="shared" ref="D9:E11" si="2">D14+D19+D24</f>
        <v>0</v>
      </c>
      <c r="E9" s="13">
        <f t="shared" si="2"/>
        <v>0</v>
      </c>
      <c r="F9" s="13">
        <v>0</v>
      </c>
      <c r="G9" s="168"/>
      <c r="H9" s="163"/>
    </row>
    <row r="10" spans="1:8" x14ac:dyDescent="0.25">
      <c r="A10" s="111"/>
      <c r="B10" s="105"/>
      <c r="C10" s="7" t="s">
        <v>9</v>
      </c>
      <c r="D10" s="13">
        <f t="shared" si="2"/>
        <v>76079.200000000012</v>
      </c>
      <c r="E10" s="13">
        <f t="shared" si="2"/>
        <v>21089.800000000003</v>
      </c>
      <c r="F10" s="13">
        <f t="shared" si="1"/>
        <v>27.72084879967192</v>
      </c>
      <c r="G10" s="168"/>
      <c r="H10" s="163"/>
    </row>
    <row r="11" spans="1:8" x14ac:dyDescent="0.25">
      <c r="A11" s="111"/>
      <c r="B11" s="105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68"/>
      <c r="H11" s="163"/>
    </row>
    <row r="12" spans="1:8" x14ac:dyDescent="0.25">
      <c r="A12" s="111"/>
      <c r="B12" s="105"/>
      <c r="C12" s="12" t="s">
        <v>11</v>
      </c>
      <c r="D12" s="14">
        <f xml:space="preserve"> SUM(D8:D11)</f>
        <v>76079.200000000012</v>
      </c>
      <c r="E12" s="14">
        <f xml:space="preserve"> SUM(E8:E11)</f>
        <v>21089.800000000003</v>
      </c>
      <c r="F12" s="13">
        <f t="shared" si="1"/>
        <v>27.72084879967192</v>
      </c>
      <c r="G12" s="168"/>
      <c r="H12" s="163"/>
    </row>
    <row r="13" spans="1:8" ht="75" customHeight="1" x14ac:dyDescent="0.25">
      <c r="A13" s="170" t="s">
        <v>33</v>
      </c>
      <c r="B13" s="102" t="s">
        <v>223</v>
      </c>
      <c r="C13" s="7" t="s">
        <v>7</v>
      </c>
      <c r="D13" s="13">
        <v>0</v>
      </c>
      <c r="E13" s="13">
        <v>0</v>
      </c>
      <c r="F13" s="13">
        <v>0</v>
      </c>
      <c r="G13" s="168"/>
      <c r="H13" s="163"/>
    </row>
    <row r="14" spans="1:8" ht="75" customHeight="1" x14ac:dyDescent="0.25">
      <c r="A14" s="170"/>
      <c r="B14" s="102"/>
      <c r="C14" s="7" t="s">
        <v>8</v>
      </c>
      <c r="D14" s="13">
        <v>0</v>
      </c>
      <c r="E14" s="13">
        <v>0</v>
      </c>
      <c r="F14" s="13">
        <v>0</v>
      </c>
      <c r="G14" s="168"/>
      <c r="H14" s="163"/>
    </row>
    <row r="15" spans="1:8" ht="75" customHeight="1" x14ac:dyDescent="0.25">
      <c r="A15" s="170"/>
      <c r="B15" s="102"/>
      <c r="C15" s="7" t="s">
        <v>9</v>
      </c>
      <c r="D15" s="13">
        <v>7833.6</v>
      </c>
      <c r="E15" s="13">
        <v>1677.5</v>
      </c>
      <c r="F15" s="13">
        <f t="shared" si="1"/>
        <v>21.414164624183005</v>
      </c>
      <c r="G15" s="168"/>
      <c r="H15" s="163"/>
    </row>
    <row r="16" spans="1:8" ht="75" customHeight="1" x14ac:dyDescent="0.25">
      <c r="A16" s="170"/>
      <c r="B16" s="102"/>
      <c r="C16" s="11" t="s">
        <v>10</v>
      </c>
      <c r="D16" s="13">
        <v>0</v>
      </c>
      <c r="E16" s="13">
        <v>0</v>
      </c>
      <c r="F16" s="13">
        <v>0</v>
      </c>
      <c r="G16" s="168"/>
      <c r="H16" s="163"/>
    </row>
    <row r="17" spans="1:8" ht="75" customHeight="1" x14ac:dyDescent="0.25">
      <c r="A17" s="170"/>
      <c r="B17" s="102"/>
      <c r="C17" s="8" t="s">
        <v>11</v>
      </c>
      <c r="D17" s="14">
        <f xml:space="preserve"> SUM(D13:D16)</f>
        <v>7833.6</v>
      </c>
      <c r="E17" s="14">
        <f xml:space="preserve"> SUM(E13:E16)</f>
        <v>1677.5</v>
      </c>
      <c r="F17" s="13">
        <f t="shared" si="1"/>
        <v>21.414164624183005</v>
      </c>
      <c r="G17" s="169"/>
      <c r="H17" s="164"/>
    </row>
    <row r="18" spans="1:8" ht="21" customHeight="1" x14ac:dyDescent="0.25">
      <c r="A18" s="170" t="s">
        <v>35</v>
      </c>
      <c r="B18" s="102" t="s">
        <v>224</v>
      </c>
      <c r="C18" s="7" t="s">
        <v>7</v>
      </c>
      <c r="D18" s="13">
        <v>0</v>
      </c>
      <c r="E18" s="13">
        <v>0</v>
      </c>
      <c r="F18" s="13">
        <v>0</v>
      </c>
      <c r="G18" s="102" t="s">
        <v>322</v>
      </c>
      <c r="H18" s="289" t="s">
        <v>302</v>
      </c>
    </row>
    <row r="19" spans="1:8" ht="21" customHeight="1" x14ac:dyDescent="0.25">
      <c r="A19" s="170"/>
      <c r="B19" s="102"/>
      <c r="C19" s="7" t="s">
        <v>8</v>
      </c>
      <c r="D19" s="13">
        <v>0</v>
      </c>
      <c r="E19" s="13">
        <v>0</v>
      </c>
      <c r="F19" s="13">
        <v>0</v>
      </c>
      <c r="G19" s="102"/>
      <c r="H19" s="289"/>
    </row>
    <row r="20" spans="1:8" ht="21" customHeight="1" x14ac:dyDescent="0.25">
      <c r="A20" s="170"/>
      <c r="B20" s="102"/>
      <c r="C20" s="7" t="s">
        <v>9</v>
      </c>
      <c r="D20" s="13">
        <v>67875.600000000006</v>
      </c>
      <c r="E20" s="13">
        <v>19180.400000000001</v>
      </c>
      <c r="F20" s="13">
        <f t="shared" si="1"/>
        <v>28.258166410315344</v>
      </c>
      <c r="G20" s="102"/>
      <c r="H20" s="289"/>
    </row>
    <row r="21" spans="1:8" ht="21" customHeight="1" x14ac:dyDescent="0.25">
      <c r="A21" s="170"/>
      <c r="B21" s="102"/>
      <c r="C21" s="11" t="s">
        <v>10</v>
      </c>
      <c r="D21" s="13">
        <v>0</v>
      </c>
      <c r="E21" s="13">
        <v>0</v>
      </c>
      <c r="F21" s="13">
        <v>0</v>
      </c>
      <c r="G21" s="102"/>
      <c r="H21" s="289"/>
    </row>
    <row r="22" spans="1:8" ht="21" customHeight="1" x14ac:dyDescent="0.25">
      <c r="A22" s="170"/>
      <c r="B22" s="102"/>
      <c r="C22" s="8" t="s">
        <v>11</v>
      </c>
      <c r="D22" s="14">
        <f xml:space="preserve"> SUM(D18:D21)</f>
        <v>67875.600000000006</v>
      </c>
      <c r="E22" s="14">
        <f xml:space="preserve"> SUM(E18:E21)</f>
        <v>19180.400000000001</v>
      </c>
      <c r="F22" s="13">
        <f t="shared" si="1"/>
        <v>28.258166410315344</v>
      </c>
      <c r="G22" s="102"/>
      <c r="H22" s="289"/>
    </row>
    <row r="23" spans="1:8" ht="25.5" x14ac:dyDescent="0.25">
      <c r="A23" s="170" t="s">
        <v>41</v>
      </c>
      <c r="B23" s="102" t="s">
        <v>225</v>
      </c>
      <c r="C23" s="7" t="s">
        <v>7</v>
      </c>
      <c r="D23" s="13">
        <v>0</v>
      </c>
      <c r="E23" s="13">
        <v>0</v>
      </c>
      <c r="F23" s="13">
        <v>0</v>
      </c>
      <c r="G23" s="102" t="s">
        <v>323</v>
      </c>
      <c r="H23" s="193" t="s">
        <v>303</v>
      </c>
    </row>
    <row r="24" spans="1:8" x14ac:dyDescent="0.25">
      <c r="A24" s="229"/>
      <c r="B24" s="228"/>
      <c r="C24" s="7" t="s">
        <v>8</v>
      </c>
      <c r="D24" s="13">
        <v>0</v>
      </c>
      <c r="E24" s="13">
        <v>0</v>
      </c>
      <c r="F24" s="13">
        <v>0</v>
      </c>
      <c r="G24" s="102"/>
      <c r="H24" s="276"/>
    </row>
    <row r="25" spans="1:8" x14ac:dyDescent="0.25">
      <c r="A25" s="229"/>
      <c r="B25" s="228"/>
      <c r="C25" s="7" t="s">
        <v>9</v>
      </c>
      <c r="D25" s="13">
        <v>370</v>
      </c>
      <c r="E25" s="13">
        <v>231.9</v>
      </c>
      <c r="F25" s="13">
        <f t="shared" si="1"/>
        <v>62.675675675675677</v>
      </c>
      <c r="G25" s="102"/>
      <c r="H25" s="276"/>
    </row>
    <row r="26" spans="1:8" x14ac:dyDescent="0.25">
      <c r="A26" s="229"/>
      <c r="B26" s="228"/>
      <c r="C26" s="11" t="s">
        <v>10</v>
      </c>
      <c r="D26" s="13">
        <v>0</v>
      </c>
      <c r="E26" s="13">
        <v>0</v>
      </c>
      <c r="F26" s="13">
        <v>0</v>
      </c>
      <c r="G26" s="102"/>
      <c r="H26" s="276"/>
    </row>
    <row r="27" spans="1:8" x14ac:dyDescent="0.25">
      <c r="A27" s="229"/>
      <c r="B27" s="228"/>
      <c r="C27" s="8" t="s">
        <v>11</v>
      </c>
      <c r="D27" s="14">
        <f xml:space="preserve"> SUM(D23:D26)</f>
        <v>370</v>
      </c>
      <c r="E27" s="14">
        <f xml:space="preserve"> SUM(E23:E26)</f>
        <v>231.9</v>
      </c>
      <c r="F27" s="13">
        <f t="shared" si="1"/>
        <v>62.675675675675677</v>
      </c>
      <c r="G27" s="102"/>
      <c r="H27" s="276"/>
    </row>
    <row r="28" spans="1:8" ht="25.5" customHeight="1" x14ac:dyDescent="0.25">
      <c r="A28" s="110" t="s">
        <v>18</v>
      </c>
      <c r="B28" s="232" t="s">
        <v>226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124"/>
      <c r="H28" s="104"/>
    </row>
    <row r="29" spans="1:8" x14ac:dyDescent="0.25">
      <c r="A29" s="110"/>
      <c r="B29" s="232"/>
      <c r="C29" s="7" t="s">
        <v>8</v>
      </c>
      <c r="D29" s="13">
        <f t="shared" ref="D29:E31" si="3">D34</f>
        <v>0</v>
      </c>
      <c r="E29" s="13">
        <f t="shared" si="3"/>
        <v>0</v>
      </c>
      <c r="F29" s="13">
        <v>0</v>
      </c>
      <c r="G29" s="124"/>
      <c r="H29" s="104"/>
    </row>
    <row r="30" spans="1:8" x14ac:dyDescent="0.25">
      <c r="A30" s="110"/>
      <c r="B30" s="232"/>
      <c r="C30" s="7" t="s">
        <v>9</v>
      </c>
      <c r="D30" s="13">
        <f>D35</f>
        <v>337</v>
      </c>
      <c r="E30" s="13">
        <f>E35</f>
        <v>337</v>
      </c>
      <c r="F30" s="13">
        <f t="shared" si="1"/>
        <v>100</v>
      </c>
      <c r="G30" s="124"/>
      <c r="H30" s="104"/>
    </row>
    <row r="31" spans="1:8" x14ac:dyDescent="0.25">
      <c r="A31" s="110"/>
      <c r="B31" s="232"/>
      <c r="C31" s="11" t="s">
        <v>10</v>
      </c>
      <c r="D31" s="13">
        <f t="shared" si="3"/>
        <v>0</v>
      </c>
      <c r="E31" s="13">
        <f t="shared" si="3"/>
        <v>0</v>
      </c>
      <c r="F31" s="13">
        <v>0</v>
      </c>
      <c r="G31" s="124"/>
      <c r="H31" s="104"/>
    </row>
    <row r="32" spans="1:8" x14ac:dyDescent="0.25">
      <c r="A32" s="110"/>
      <c r="B32" s="232"/>
      <c r="C32" s="12" t="s">
        <v>11</v>
      </c>
      <c r="D32" s="14">
        <f xml:space="preserve"> SUM(D28:D31)</f>
        <v>337</v>
      </c>
      <c r="E32" s="14">
        <f xml:space="preserve"> SUM(E28:E31)</f>
        <v>337</v>
      </c>
      <c r="F32" s="13">
        <f t="shared" si="1"/>
        <v>100</v>
      </c>
      <c r="G32" s="124"/>
      <c r="H32" s="104"/>
    </row>
    <row r="33" spans="1:8" ht="25.5" x14ac:dyDescent="0.25">
      <c r="A33" s="98" t="s">
        <v>65</v>
      </c>
      <c r="B33" s="102" t="s">
        <v>81</v>
      </c>
      <c r="C33" s="7" t="s">
        <v>7</v>
      </c>
      <c r="D33" s="13">
        <v>0</v>
      </c>
      <c r="E33" s="13">
        <v>0</v>
      </c>
      <c r="F33" s="13">
        <v>0</v>
      </c>
      <c r="G33" s="102" t="s">
        <v>304</v>
      </c>
      <c r="H33" s="193" t="s">
        <v>305</v>
      </c>
    </row>
    <row r="34" spans="1:8" x14ac:dyDescent="0.25">
      <c r="A34" s="98"/>
      <c r="B34" s="102"/>
      <c r="C34" s="7" t="s">
        <v>8</v>
      </c>
      <c r="D34" s="13">
        <v>0</v>
      </c>
      <c r="E34" s="13">
        <v>0</v>
      </c>
      <c r="F34" s="13">
        <v>0</v>
      </c>
      <c r="G34" s="102"/>
      <c r="H34" s="193"/>
    </row>
    <row r="35" spans="1:8" x14ac:dyDescent="0.25">
      <c r="A35" s="98"/>
      <c r="B35" s="102"/>
      <c r="C35" s="7" t="s">
        <v>9</v>
      </c>
      <c r="D35" s="13">
        <v>337</v>
      </c>
      <c r="E35" s="13">
        <v>337</v>
      </c>
      <c r="F35" s="13">
        <f t="shared" si="1"/>
        <v>100</v>
      </c>
      <c r="G35" s="102"/>
      <c r="H35" s="193"/>
    </row>
    <row r="36" spans="1:8" x14ac:dyDescent="0.25">
      <c r="A36" s="98"/>
      <c r="B36" s="102"/>
      <c r="C36" s="11" t="s">
        <v>10</v>
      </c>
      <c r="D36" s="13">
        <v>0</v>
      </c>
      <c r="E36" s="13">
        <v>0</v>
      </c>
      <c r="F36" s="13">
        <v>0</v>
      </c>
      <c r="G36" s="102"/>
      <c r="H36" s="193"/>
    </row>
    <row r="37" spans="1:8" x14ac:dyDescent="0.25">
      <c r="A37" s="98"/>
      <c r="B37" s="102"/>
      <c r="C37" s="8" t="s">
        <v>11</v>
      </c>
      <c r="D37" s="14">
        <f xml:space="preserve"> SUM(D33:D36)</f>
        <v>337</v>
      </c>
      <c r="E37" s="14">
        <f xml:space="preserve"> SUM(E33:E36)</f>
        <v>337</v>
      </c>
      <c r="F37" s="13">
        <f t="shared" si="1"/>
        <v>100</v>
      </c>
      <c r="G37" s="102"/>
      <c r="H37" s="193"/>
    </row>
  </sheetData>
  <mergeCells count="31">
    <mergeCell ref="H8:H17"/>
    <mergeCell ref="G8:G17"/>
    <mergeCell ref="A3:A7"/>
    <mergeCell ref="B3:B7"/>
    <mergeCell ref="G3:G7"/>
    <mergeCell ref="H3:H7"/>
    <mergeCell ref="A13:A17"/>
    <mergeCell ref="B13:B17"/>
    <mergeCell ref="A8:A12"/>
    <mergeCell ref="B8:B12"/>
    <mergeCell ref="A1:B2"/>
    <mergeCell ref="C1:C2"/>
    <mergeCell ref="D1:F1"/>
    <mergeCell ref="G1:G2"/>
    <mergeCell ref="H1:H2"/>
    <mergeCell ref="A18:A22"/>
    <mergeCell ref="B18:B22"/>
    <mergeCell ref="G18:G22"/>
    <mergeCell ref="H18:H22"/>
    <mergeCell ref="A23:A27"/>
    <mergeCell ref="B23:B27"/>
    <mergeCell ref="H23:H27"/>
    <mergeCell ref="G23:G27"/>
    <mergeCell ref="G28:G32"/>
    <mergeCell ref="H28:H32"/>
    <mergeCell ref="A33:A37"/>
    <mergeCell ref="B33:B37"/>
    <mergeCell ref="G33:G37"/>
    <mergeCell ref="H33:H37"/>
    <mergeCell ref="B28:B32"/>
    <mergeCell ref="A28:A32"/>
  </mergeCells>
  <pageMargins left="0.7" right="0.7" top="0.75" bottom="0.75" header="0.3" footer="0.3"/>
  <pageSetup paperSize="9" scale="76" fitToHeight="0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zoomScale="90" zoomScaleNormal="90" workbookViewId="0">
      <selection activeCell="E5" sqref="E5"/>
    </sheetView>
  </sheetViews>
  <sheetFormatPr defaultRowHeight="15" x14ac:dyDescent="0.25"/>
  <cols>
    <col min="1" max="1" width="5.42578125" bestFit="1" customWidth="1"/>
    <col min="2" max="2" width="37.42578125" customWidth="1"/>
    <col min="3" max="3" width="19.42578125" customWidth="1"/>
    <col min="4" max="6" width="12.85546875" customWidth="1"/>
    <col min="7" max="7" width="44.5703125" customWidth="1"/>
    <col min="8" max="8" width="36.42578125" customWidth="1"/>
  </cols>
  <sheetData>
    <row r="1" spans="1:11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11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11" ht="15" customHeight="1" x14ac:dyDescent="0.25">
      <c r="A3" s="111" t="s">
        <v>13</v>
      </c>
      <c r="B3" s="105" t="s">
        <v>14</v>
      </c>
      <c r="C3" s="43" t="s">
        <v>7</v>
      </c>
      <c r="D3" s="56">
        <f t="shared" ref="D3:E6" si="0">D8+D18+D38</f>
        <v>80961.600000000006</v>
      </c>
      <c r="E3" s="56">
        <f t="shared" si="0"/>
        <v>55798.8</v>
      </c>
      <c r="F3" s="13">
        <f t="shared" ref="F3:F47" si="1">E3/D3*100</f>
        <v>68.920080630817566</v>
      </c>
      <c r="G3" s="115"/>
      <c r="H3" s="114"/>
    </row>
    <row r="4" spans="1:11" ht="15" customHeight="1" x14ac:dyDescent="0.25">
      <c r="A4" s="111"/>
      <c r="B4" s="105">
        <v>0</v>
      </c>
      <c r="C4" s="43" t="s">
        <v>8</v>
      </c>
      <c r="D4" s="56">
        <f t="shared" si="0"/>
        <v>1779988.4</v>
      </c>
      <c r="E4" s="56">
        <f t="shared" si="0"/>
        <v>1296728.7</v>
      </c>
      <c r="F4" s="13">
        <f t="shared" si="1"/>
        <v>72.850401721719081</v>
      </c>
      <c r="G4" s="115"/>
      <c r="H4" s="114"/>
    </row>
    <row r="5" spans="1:11" ht="15" customHeight="1" x14ac:dyDescent="0.25">
      <c r="A5" s="111"/>
      <c r="B5" s="105">
        <v>0</v>
      </c>
      <c r="C5" s="43" t="s">
        <v>9</v>
      </c>
      <c r="D5" s="56">
        <f t="shared" si="0"/>
        <v>528328.69999999995</v>
      </c>
      <c r="E5" s="56">
        <f t="shared" si="0"/>
        <v>348104.6</v>
      </c>
      <c r="F5" s="13">
        <f t="shared" si="1"/>
        <v>65.887883811725544</v>
      </c>
      <c r="G5" s="115"/>
      <c r="H5" s="114"/>
    </row>
    <row r="6" spans="1:11" ht="15" customHeight="1" x14ac:dyDescent="0.25">
      <c r="A6" s="111"/>
      <c r="B6" s="105"/>
      <c r="C6" s="40" t="s">
        <v>10</v>
      </c>
      <c r="D6" s="56">
        <f t="shared" si="0"/>
        <v>78060.399999999994</v>
      </c>
      <c r="E6" s="56">
        <f t="shared" si="0"/>
        <v>59231.7</v>
      </c>
      <c r="F6" s="13">
        <f t="shared" si="1"/>
        <v>75.879319091370277</v>
      </c>
      <c r="G6" s="115"/>
      <c r="H6" s="114"/>
    </row>
    <row r="7" spans="1:11" x14ac:dyDescent="0.25">
      <c r="A7" s="111"/>
      <c r="B7" s="105"/>
      <c r="C7" s="39" t="s">
        <v>11</v>
      </c>
      <c r="D7" s="57">
        <f>SUM(D3:D5)</f>
        <v>2389278.7000000002</v>
      </c>
      <c r="E7" s="57">
        <f>SUM(E3:E5)</f>
        <v>1700632.1</v>
      </c>
      <c r="F7" s="13">
        <f t="shared" si="1"/>
        <v>71.177636162746509</v>
      </c>
      <c r="G7" s="115"/>
      <c r="H7" s="114"/>
    </row>
    <row r="8" spans="1:11" x14ac:dyDescent="0.25">
      <c r="A8" s="119" t="s">
        <v>13</v>
      </c>
      <c r="B8" s="95" t="s">
        <v>15</v>
      </c>
      <c r="C8" s="43" t="s">
        <v>7</v>
      </c>
      <c r="D8" s="50">
        <f t="shared" ref="D8:E11" si="2">D13</f>
        <v>80506.5</v>
      </c>
      <c r="E8" s="50">
        <f t="shared" si="2"/>
        <v>55531.4</v>
      </c>
      <c r="F8" s="13">
        <f t="shared" si="1"/>
        <v>68.977535975356034</v>
      </c>
      <c r="G8" s="116"/>
      <c r="H8" s="116"/>
    </row>
    <row r="9" spans="1:11" x14ac:dyDescent="0.25">
      <c r="A9" s="120"/>
      <c r="B9" s="96"/>
      <c r="C9" s="43" t="s">
        <v>8</v>
      </c>
      <c r="D9" s="50">
        <f t="shared" si="2"/>
        <v>1757424.8</v>
      </c>
      <c r="E9" s="50">
        <f t="shared" si="2"/>
        <v>1279760.6000000001</v>
      </c>
      <c r="F9" s="13">
        <f t="shared" si="1"/>
        <v>72.820219675971344</v>
      </c>
      <c r="G9" s="117"/>
      <c r="H9" s="117"/>
    </row>
    <row r="10" spans="1:11" x14ac:dyDescent="0.25">
      <c r="A10" s="120"/>
      <c r="B10" s="96"/>
      <c r="C10" s="43" t="s">
        <v>9</v>
      </c>
      <c r="D10" s="50">
        <f t="shared" si="2"/>
        <v>321271.8</v>
      </c>
      <c r="E10" s="50">
        <f t="shared" si="2"/>
        <v>218784</v>
      </c>
      <c r="F10" s="13">
        <f t="shared" si="1"/>
        <v>68.099347655163015</v>
      </c>
      <c r="G10" s="117"/>
      <c r="H10" s="117"/>
    </row>
    <row r="11" spans="1:11" x14ac:dyDescent="0.25">
      <c r="A11" s="120"/>
      <c r="B11" s="96"/>
      <c r="C11" s="40" t="s">
        <v>10</v>
      </c>
      <c r="D11" s="50">
        <f t="shared" si="2"/>
        <v>76634.399999999994</v>
      </c>
      <c r="E11" s="50">
        <f t="shared" si="2"/>
        <v>57805.7</v>
      </c>
      <c r="F11" s="13">
        <f t="shared" si="1"/>
        <v>75.430485526082279</v>
      </c>
      <c r="G11" s="117"/>
      <c r="H11" s="117"/>
    </row>
    <row r="12" spans="1:11" x14ac:dyDescent="0.25">
      <c r="A12" s="121"/>
      <c r="B12" s="97"/>
      <c r="C12" s="39" t="s">
        <v>11</v>
      </c>
      <c r="D12" s="51">
        <f t="shared" ref="D12:E12" si="3">SUM(D8:D11)</f>
        <v>2235837.5</v>
      </c>
      <c r="E12" s="51">
        <f t="shared" si="3"/>
        <v>1611881.7</v>
      </c>
      <c r="F12" s="14">
        <f t="shared" si="1"/>
        <v>72.092971872955886</v>
      </c>
      <c r="G12" s="118"/>
      <c r="H12" s="118"/>
    </row>
    <row r="13" spans="1:11" ht="69.95" customHeight="1" x14ac:dyDescent="0.25">
      <c r="A13" s="122" t="s">
        <v>16</v>
      </c>
      <c r="B13" s="123" t="s">
        <v>17</v>
      </c>
      <c r="C13" s="52" t="s">
        <v>7</v>
      </c>
      <c r="D13" s="50">
        <v>80506.5</v>
      </c>
      <c r="E13" s="50">
        <v>55531.4</v>
      </c>
      <c r="F13" s="13">
        <f t="shared" si="1"/>
        <v>68.977535975356034</v>
      </c>
      <c r="G13" s="101" t="s">
        <v>306</v>
      </c>
      <c r="H13" s="102" t="s">
        <v>376</v>
      </c>
    </row>
    <row r="14" spans="1:11" ht="69.95" customHeight="1" x14ac:dyDescent="0.25">
      <c r="A14" s="122"/>
      <c r="B14" s="123"/>
      <c r="C14" s="43" t="s">
        <v>8</v>
      </c>
      <c r="D14" s="50">
        <v>1757424.8</v>
      </c>
      <c r="E14" s="50">
        <v>1279760.6000000001</v>
      </c>
      <c r="F14" s="13">
        <f t="shared" si="1"/>
        <v>72.820219675971344</v>
      </c>
      <c r="G14" s="101"/>
      <c r="H14" s="102"/>
    </row>
    <row r="15" spans="1:11" ht="69.95" customHeight="1" x14ac:dyDescent="0.25">
      <c r="A15" s="122"/>
      <c r="B15" s="123"/>
      <c r="C15" s="43" t="s">
        <v>9</v>
      </c>
      <c r="D15" s="50">
        <v>321271.8</v>
      </c>
      <c r="E15" s="50">
        <v>218784</v>
      </c>
      <c r="F15" s="13">
        <f t="shared" si="1"/>
        <v>68.099347655163015</v>
      </c>
      <c r="G15" s="101"/>
      <c r="H15" s="102"/>
      <c r="J15" s="113"/>
      <c r="K15" s="113"/>
    </row>
    <row r="16" spans="1:11" ht="69.95" customHeight="1" x14ac:dyDescent="0.25">
      <c r="A16" s="122"/>
      <c r="B16" s="123"/>
      <c r="C16" s="40" t="s">
        <v>10</v>
      </c>
      <c r="D16" s="50">
        <v>76634.399999999994</v>
      </c>
      <c r="E16" s="50">
        <v>57805.7</v>
      </c>
      <c r="F16" s="13">
        <f t="shared" si="1"/>
        <v>75.430485526082279</v>
      </c>
      <c r="G16" s="101"/>
      <c r="H16" s="102"/>
      <c r="J16" s="113"/>
      <c r="K16" s="113"/>
    </row>
    <row r="17" spans="1:8" ht="69.95" customHeight="1" x14ac:dyDescent="0.25">
      <c r="A17" s="122"/>
      <c r="B17" s="123"/>
      <c r="C17" s="38" t="s">
        <v>11</v>
      </c>
      <c r="D17" s="50">
        <f>SUM(D13:D16)</f>
        <v>2235837.5</v>
      </c>
      <c r="E17" s="50">
        <f>SUM(E13:E16)</f>
        <v>1611881.7</v>
      </c>
      <c r="F17" s="13">
        <f t="shared" si="1"/>
        <v>72.092971872955886</v>
      </c>
      <c r="G17" s="101"/>
      <c r="H17" s="102"/>
    </row>
    <row r="18" spans="1:8" x14ac:dyDescent="0.25">
      <c r="A18" s="89" t="s">
        <v>18</v>
      </c>
      <c r="B18" s="95" t="s">
        <v>19</v>
      </c>
      <c r="C18" s="52" t="s">
        <v>7</v>
      </c>
      <c r="D18" s="15">
        <f t="shared" ref="D18:E21" si="4">D23+D28+D33</f>
        <v>455.1</v>
      </c>
      <c r="E18" s="15">
        <f t="shared" si="4"/>
        <v>267.39999999999998</v>
      </c>
      <c r="F18" s="13">
        <f t="shared" si="1"/>
        <v>58.756317292902651</v>
      </c>
      <c r="G18" s="92"/>
      <c r="H18" s="92"/>
    </row>
    <row r="19" spans="1:8" x14ac:dyDescent="0.25">
      <c r="A19" s="90"/>
      <c r="B19" s="96"/>
      <c r="C19" s="43" t="s">
        <v>8</v>
      </c>
      <c r="D19" s="15">
        <f t="shared" si="4"/>
        <v>20194.2</v>
      </c>
      <c r="E19" s="15">
        <f t="shared" si="4"/>
        <v>15098.699999999999</v>
      </c>
      <c r="F19" s="13">
        <f t="shared" si="1"/>
        <v>74.767507502154075</v>
      </c>
      <c r="G19" s="93"/>
      <c r="H19" s="93"/>
    </row>
    <row r="20" spans="1:8" x14ac:dyDescent="0.25">
      <c r="A20" s="90"/>
      <c r="B20" s="96"/>
      <c r="C20" s="43" t="s">
        <v>9</v>
      </c>
      <c r="D20" s="15">
        <f t="shared" si="4"/>
        <v>142756.29999999999</v>
      </c>
      <c r="E20" s="15">
        <f t="shared" si="4"/>
        <v>107419.1</v>
      </c>
      <c r="F20" s="13">
        <f t="shared" si="1"/>
        <v>75.246486494816693</v>
      </c>
      <c r="G20" s="93"/>
      <c r="H20" s="93"/>
    </row>
    <row r="21" spans="1:8" x14ac:dyDescent="0.25">
      <c r="A21" s="90"/>
      <c r="B21" s="96"/>
      <c r="C21" s="40" t="s">
        <v>10</v>
      </c>
      <c r="D21" s="15">
        <f t="shared" si="4"/>
        <v>1426</v>
      </c>
      <c r="E21" s="15">
        <f t="shared" si="4"/>
        <v>1426</v>
      </c>
      <c r="F21" s="13">
        <f t="shared" si="1"/>
        <v>100</v>
      </c>
      <c r="G21" s="93"/>
      <c r="H21" s="93"/>
    </row>
    <row r="22" spans="1:8" x14ac:dyDescent="0.25">
      <c r="A22" s="91"/>
      <c r="B22" s="97"/>
      <c r="C22" s="39" t="s">
        <v>11</v>
      </c>
      <c r="D22" s="53">
        <f t="shared" ref="D22:E22" si="5">SUM(D18:D21)</f>
        <v>164831.59999999998</v>
      </c>
      <c r="E22" s="53">
        <f t="shared" si="5"/>
        <v>124211.20000000001</v>
      </c>
      <c r="F22" s="14">
        <f t="shared" si="1"/>
        <v>75.356424374937831</v>
      </c>
      <c r="G22" s="94"/>
      <c r="H22" s="94"/>
    </row>
    <row r="23" spans="1:8" ht="30" customHeight="1" x14ac:dyDescent="0.25">
      <c r="A23" s="98" t="s">
        <v>20</v>
      </c>
      <c r="B23" s="102" t="s">
        <v>21</v>
      </c>
      <c r="C23" s="43" t="s">
        <v>7</v>
      </c>
      <c r="D23" s="15">
        <v>0</v>
      </c>
      <c r="E23" s="15">
        <v>0</v>
      </c>
      <c r="F23" s="13">
        <v>0</v>
      </c>
      <c r="G23" s="101" t="s">
        <v>307</v>
      </c>
      <c r="H23" s="99" t="s">
        <v>377</v>
      </c>
    </row>
    <row r="24" spans="1:8" ht="30" customHeight="1" x14ac:dyDescent="0.25">
      <c r="A24" s="98"/>
      <c r="B24" s="102"/>
      <c r="C24" s="43" t="s">
        <v>8</v>
      </c>
      <c r="D24" s="15">
        <v>0</v>
      </c>
      <c r="E24" s="15">
        <v>0</v>
      </c>
      <c r="F24" s="13">
        <v>0</v>
      </c>
      <c r="G24" s="101"/>
      <c r="H24" s="100"/>
    </row>
    <row r="25" spans="1:8" ht="30" customHeight="1" x14ac:dyDescent="0.25">
      <c r="A25" s="98"/>
      <c r="B25" s="102"/>
      <c r="C25" s="43" t="s">
        <v>9</v>
      </c>
      <c r="D25" s="15">
        <v>85952.9</v>
      </c>
      <c r="E25" s="15">
        <v>65459.3</v>
      </c>
      <c r="F25" s="13">
        <f t="shared" si="1"/>
        <v>76.157174452519939</v>
      </c>
      <c r="G25" s="101"/>
      <c r="H25" s="100"/>
    </row>
    <row r="26" spans="1:8" ht="30" customHeight="1" x14ac:dyDescent="0.25">
      <c r="A26" s="98"/>
      <c r="B26" s="102"/>
      <c r="C26" s="40" t="s">
        <v>10</v>
      </c>
      <c r="D26" s="15">
        <v>0</v>
      </c>
      <c r="E26" s="15">
        <v>0</v>
      </c>
      <c r="F26" s="13">
        <v>0</v>
      </c>
      <c r="G26" s="101"/>
      <c r="H26" s="100"/>
    </row>
    <row r="27" spans="1:8" ht="30" customHeight="1" x14ac:dyDescent="0.25">
      <c r="A27" s="98"/>
      <c r="B27" s="102"/>
      <c r="C27" s="38" t="s">
        <v>11</v>
      </c>
      <c r="D27" s="15">
        <f t="shared" ref="D27:E27" si="6">SUM(D23:D26)</f>
        <v>85952.9</v>
      </c>
      <c r="E27" s="15">
        <f t="shared" si="6"/>
        <v>65459.3</v>
      </c>
      <c r="F27" s="13">
        <f t="shared" si="1"/>
        <v>76.157174452519939</v>
      </c>
      <c r="G27" s="101"/>
      <c r="H27" s="100"/>
    </row>
    <row r="28" spans="1:8" x14ac:dyDescent="0.25">
      <c r="A28" s="98" t="s">
        <v>22</v>
      </c>
      <c r="B28" s="102" t="s">
        <v>23</v>
      </c>
      <c r="C28" s="43" t="s">
        <v>7</v>
      </c>
      <c r="D28" s="15">
        <v>455.1</v>
      </c>
      <c r="E28" s="15">
        <v>267.39999999999998</v>
      </c>
      <c r="F28" s="13">
        <f t="shared" si="1"/>
        <v>58.756317292902651</v>
      </c>
      <c r="G28" s="101" t="s">
        <v>348</v>
      </c>
      <c r="H28" s="100"/>
    </row>
    <row r="29" spans="1:8" x14ac:dyDescent="0.25">
      <c r="A29" s="98"/>
      <c r="B29" s="102"/>
      <c r="C29" s="43" t="s">
        <v>8</v>
      </c>
      <c r="D29" s="15">
        <v>711.7</v>
      </c>
      <c r="E29" s="15">
        <v>418.3</v>
      </c>
      <c r="F29" s="13">
        <f t="shared" si="1"/>
        <v>58.774764648025858</v>
      </c>
      <c r="G29" s="101"/>
      <c r="H29" s="100"/>
    </row>
    <row r="30" spans="1:8" x14ac:dyDescent="0.25">
      <c r="A30" s="98"/>
      <c r="B30" s="102"/>
      <c r="C30" s="43" t="s">
        <v>9</v>
      </c>
      <c r="D30" s="15">
        <v>11.8</v>
      </c>
      <c r="E30" s="15">
        <v>6.9</v>
      </c>
      <c r="F30" s="13">
        <f t="shared" si="1"/>
        <v>58.474576271186443</v>
      </c>
      <c r="G30" s="101"/>
      <c r="H30" s="100"/>
    </row>
    <row r="31" spans="1:8" x14ac:dyDescent="0.25">
      <c r="A31" s="98"/>
      <c r="B31" s="102"/>
      <c r="C31" s="40" t="s">
        <v>10</v>
      </c>
      <c r="D31" s="15">
        <v>0</v>
      </c>
      <c r="E31" s="15">
        <v>0</v>
      </c>
      <c r="F31" s="13">
        <v>0</v>
      </c>
      <c r="G31" s="101"/>
      <c r="H31" s="100"/>
    </row>
    <row r="32" spans="1:8" x14ac:dyDescent="0.25">
      <c r="A32" s="98"/>
      <c r="B32" s="102"/>
      <c r="C32" s="38" t="s">
        <v>11</v>
      </c>
      <c r="D32" s="15">
        <f>SUM(D28:D31)</f>
        <v>1178.6000000000001</v>
      </c>
      <c r="E32" s="15">
        <f>SUM(E28:E31)</f>
        <v>692.6</v>
      </c>
      <c r="F32" s="13">
        <f t="shared" si="1"/>
        <v>58.76463600882402</v>
      </c>
      <c r="G32" s="101"/>
      <c r="H32" s="100"/>
    </row>
    <row r="33" spans="1:8" ht="62.1" customHeight="1" x14ac:dyDescent="0.25">
      <c r="A33" s="98" t="s">
        <v>24</v>
      </c>
      <c r="B33" s="102" t="s">
        <v>25</v>
      </c>
      <c r="C33" s="43" t="s">
        <v>7</v>
      </c>
      <c r="D33" s="15">
        <v>0</v>
      </c>
      <c r="E33" s="15">
        <v>0</v>
      </c>
      <c r="F33" s="13">
        <v>0</v>
      </c>
      <c r="G33" s="101" t="s">
        <v>308</v>
      </c>
      <c r="H33" s="100"/>
    </row>
    <row r="34" spans="1:8" ht="62.1" customHeight="1" x14ac:dyDescent="0.25">
      <c r="A34" s="98"/>
      <c r="B34" s="102"/>
      <c r="C34" s="43" t="s">
        <v>8</v>
      </c>
      <c r="D34" s="15">
        <v>19482.5</v>
      </c>
      <c r="E34" s="15">
        <v>14680.4</v>
      </c>
      <c r="F34" s="13">
        <f t="shared" si="1"/>
        <v>75.351725907866026</v>
      </c>
      <c r="G34" s="101"/>
      <c r="H34" s="100"/>
    </row>
    <row r="35" spans="1:8" ht="62.1" customHeight="1" x14ac:dyDescent="0.25">
      <c r="A35" s="98"/>
      <c r="B35" s="102"/>
      <c r="C35" s="43" t="s">
        <v>9</v>
      </c>
      <c r="D35" s="15">
        <v>56791.6</v>
      </c>
      <c r="E35" s="15">
        <v>41952.9</v>
      </c>
      <c r="F35" s="13">
        <f t="shared" si="1"/>
        <v>73.871664119341602</v>
      </c>
      <c r="G35" s="101"/>
      <c r="H35" s="100"/>
    </row>
    <row r="36" spans="1:8" ht="62.1" customHeight="1" x14ac:dyDescent="0.25">
      <c r="A36" s="98"/>
      <c r="B36" s="102"/>
      <c r="C36" s="40" t="s">
        <v>10</v>
      </c>
      <c r="D36" s="15">
        <v>1426</v>
      </c>
      <c r="E36" s="15">
        <v>1426</v>
      </c>
      <c r="F36" s="13">
        <f t="shared" si="1"/>
        <v>100</v>
      </c>
      <c r="G36" s="101"/>
      <c r="H36" s="100"/>
    </row>
    <row r="37" spans="1:8" ht="62.1" customHeight="1" x14ac:dyDescent="0.25">
      <c r="A37" s="98"/>
      <c r="B37" s="102"/>
      <c r="C37" s="38" t="s">
        <v>11</v>
      </c>
      <c r="D37" s="15">
        <f t="shared" ref="D37:E37" si="7">SUM(D33:D36)</f>
        <v>77700.100000000006</v>
      </c>
      <c r="E37" s="15">
        <f t="shared" si="7"/>
        <v>58059.3</v>
      </c>
      <c r="F37" s="13">
        <f t="shared" si="1"/>
        <v>74.722297654700583</v>
      </c>
      <c r="G37" s="101"/>
      <c r="H37" s="100"/>
    </row>
    <row r="38" spans="1:8" ht="15" customHeight="1" x14ac:dyDescent="0.25">
      <c r="A38" s="103" t="s">
        <v>26</v>
      </c>
      <c r="B38" s="105" t="s">
        <v>27</v>
      </c>
      <c r="C38" s="52" t="s">
        <v>7</v>
      </c>
      <c r="D38" s="54">
        <f t="shared" ref="D38:E41" si="8">D43</f>
        <v>0</v>
      </c>
      <c r="E38" s="54">
        <f t="shared" si="8"/>
        <v>0</v>
      </c>
      <c r="F38" s="13">
        <v>0</v>
      </c>
      <c r="G38" s="106" t="s">
        <v>349</v>
      </c>
      <c r="H38" s="104"/>
    </row>
    <row r="39" spans="1:8" x14ac:dyDescent="0.25">
      <c r="A39" s="103"/>
      <c r="B39" s="105"/>
      <c r="C39" s="43" t="s">
        <v>8</v>
      </c>
      <c r="D39" s="54">
        <f t="shared" si="8"/>
        <v>2369.4</v>
      </c>
      <c r="E39" s="54">
        <f t="shared" si="8"/>
        <v>1869.4</v>
      </c>
      <c r="F39" s="13">
        <f t="shared" si="1"/>
        <v>78.897611209588931</v>
      </c>
      <c r="G39" s="107"/>
      <c r="H39" s="104"/>
    </row>
    <row r="40" spans="1:8" x14ac:dyDescent="0.25">
      <c r="A40" s="103"/>
      <c r="B40" s="105"/>
      <c r="C40" s="43" t="s">
        <v>9</v>
      </c>
      <c r="D40" s="54">
        <f t="shared" si="8"/>
        <v>64300.6</v>
      </c>
      <c r="E40" s="54">
        <f t="shared" si="8"/>
        <v>21901.5</v>
      </c>
      <c r="F40" s="13">
        <f t="shared" si="1"/>
        <v>34.061112960065692</v>
      </c>
      <c r="G40" s="107"/>
      <c r="H40" s="104"/>
    </row>
    <row r="41" spans="1:8" x14ac:dyDescent="0.25">
      <c r="A41" s="103"/>
      <c r="B41" s="105"/>
      <c r="C41" s="40" t="s">
        <v>10</v>
      </c>
      <c r="D41" s="54">
        <f t="shared" si="8"/>
        <v>0</v>
      </c>
      <c r="E41" s="54">
        <f t="shared" si="8"/>
        <v>0</v>
      </c>
      <c r="F41" s="13">
        <v>0</v>
      </c>
      <c r="G41" s="107"/>
      <c r="H41" s="104"/>
    </row>
    <row r="42" spans="1:8" x14ac:dyDescent="0.25">
      <c r="A42" s="103"/>
      <c r="B42" s="105"/>
      <c r="C42" s="39" t="s">
        <v>11</v>
      </c>
      <c r="D42" s="53">
        <f t="shared" ref="D42:E42" si="9">SUM(D38:D41)</f>
        <v>66670</v>
      </c>
      <c r="E42" s="53">
        <f t="shared" si="9"/>
        <v>23770.9</v>
      </c>
      <c r="F42" s="14">
        <f t="shared" si="1"/>
        <v>35.654567271636424</v>
      </c>
      <c r="G42" s="107"/>
      <c r="H42" s="104"/>
    </row>
    <row r="43" spans="1:8" ht="60" customHeight="1" x14ac:dyDescent="0.25">
      <c r="A43" s="98" t="s">
        <v>28</v>
      </c>
      <c r="B43" s="102" t="s">
        <v>29</v>
      </c>
      <c r="C43" s="52" t="s">
        <v>7</v>
      </c>
      <c r="D43" s="55">
        <v>0</v>
      </c>
      <c r="E43" s="55">
        <v>0</v>
      </c>
      <c r="F43" s="13">
        <v>0</v>
      </c>
      <c r="G43" s="107"/>
      <c r="H43" s="104"/>
    </row>
    <row r="44" spans="1:8" ht="60" customHeight="1" x14ac:dyDescent="0.25">
      <c r="A44" s="98"/>
      <c r="B44" s="102"/>
      <c r="C44" s="43" t="s">
        <v>8</v>
      </c>
      <c r="D44" s="15">
        <v>2369.4</v>
      </c>
      <c r="E44" s="15">
        <v>1869.4</v>
      </c>
      <c r="F44" s="13">
        <f t="shared" si="1"/>
        <v>78.897611209588931</v>
      </c>
      <c r="G44" s="107"/>
      <c r="H44" s="104"/>
    </row>
    <row r="45" spans="1:8" ht="60" customHeight="1" x14ac:dyDescent="0.25">
      <c r="A45" s="98"/>
      <c r="B45" s="102"/>
      <c r="C45" s="43" t="s">
        <v>9</v>
      </c>
      <c r="D45" s="15">
        <v>64300.6</v>
      </c>
      <c r="E45" s="15">
        <v>21901.5</v>
      </c>
      <c r="F45" s="13">
        <f t="shared" si="1"/>
        <v>34.061112960065692</v>
      </c>
      <c r="G45" s="107"/>
      <c r="H45" s="104"/>
    </row>
    <row r="46" spans="1:8" ht="60" customHeight="1" x14ac:dyDescent="0.25">
      <c r="A46" s="98"/>
      <c r="B46" s="102"/>
      <c r="C46" s="40" t="s">
        <v>10</v>
      </c>
      <c r="D46" s="15">
        <v>0</v>
      </c>
      <c r="E46" s="15">
        <v>0</v>
      </c>
      <c r="F46" s="13">
        <v>0</v>
      </c>
      <c r="G46" s="107"/>
      <c r="H46" s="104"/>
    </row>
    <row r="47" spans="1:8" ht="60" customHeight="1" x14ac:dyDescent="0.25">
      <c r="A47" s="98"/>
      <c r="B47" s="102"/>
      <c r="C47" s="38" t="s">
        <v>11</v>
      </c>
      <c r="D47" s="15">
        <f t="shared" ref="D47:E47" si="10">SUM(D43:D46)</f>
        <v>66670</v>
      </c>
      <c r="E47" s="15">
        <f t="shared" si="10"/>
        <v>23770.9</v>
      </c>
      <c r="F47" s="13">
        <f t="shared" si="1"/>
        <v>35.654567271636424</v>
      </c>
      <c r="G47" s="108"/>
      <c r="H47" s="104"/>
    </row>
  </sheetData>
  <mergeCells count="38">
    <mergeCell ref="J15:K16"/>
    <mergeCell ref="A3:A7"/>
    <mergeCell ref="H3:H7"/>
    <mergeCell ref="G3:G7"/>
    <mergeCell ref="B3:B7"/>
    <mergeCell ref="H8:H12"/>
    <mergeCell ref="A8:A12"/>
    <mergeCell ref="G8:G12"/>
    <mergeCell ref="B8:B12"/>
    <mergeCell ref="H13:H17"/>
    <mergeCell ref="A13:A17"/>
    <mergeCell ref="G13:G17"/>
    <mergeCell ref="B13:B17"/>
    <mergeCell ref="H1:H2"/>
    <mergeCell ref="A1:B2"/>
    <mergeCell ref="G1:G2"/>
    <mergeCell ref="D1:F1"/>
    <mergeCell ref="C1:C2"/>
    <mergeCell ref="A38:A42"/>
    <mergeCell ref="H38:H47"/>
    <mergeCell ref="B38:B42"/>
    <mergeCell ref="B43:B47"/>
    <mergeCell ref="A43:A47"/>
    <mergeCell ref="G38:G47"/>
    <mergeCell ref="A18:A22"/>
    <mergeCell ref="H18:H22"/>
    <mergeCell ref="B18:B22"/>
    <mergeCell ref="G18:G22"/>
    <mergeCell ref="A23:A27"/>
    <mergeCell ref="H23:H37"/>
    <mergeCell ref="G23:G27"/>
    <mergeCell ref="B23:B27"/>
    <mergeCell ref="A28:A32"/>
    <mergeCell ref="B28:B32"/>
    <mergeCell ref="G28:G32"/>
    <mergeCell ref="B33:B37"/>
    <mergeCell ref="G33:G37"/>
    <mergeCell ref="A33:A37"/>
  </mergeCells>
  <pageMargins left="0.7" right="0.7" top="0.75" bottom="0.75" header="0.3" footer="0.3"/>
  <pageSetup paperSize="9" scale="72" fitToHeight="0" orientation="landscape" r:id="rId1"/>
  <rowBreaks count="2" manualBreakCount="2">
    <brk id="17" max="7" man="1"/>
    <brk id="37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H40" sqref="H40"/>
    </sheetView>
  </sheetViews>
  <sheetFormatPr defaultRowHeight="12.75" x14ac:dyDescent="0.2"/>
  <cols>
    <col min="1" max="1" width="4.85546875" style="19" bestFit="1" customWidth="1"/>
    <col min="2" max="2" width="37.7109375" style="19" customWidth="1"/>
    <col min="3" max="3" width="20.42578125" style="19" customWidth="1"/>
    <col min="4" max="6" width="12.85546875" style="19" customWidth="1"/>
    <col min="7" max="7" width="40.42578125" style="19" customWidth="1"/>
    <col min="8" max="8" width="38.42578125" style="19" customWidth="1"/>
    <col min="9" max="16384" width="9.140625" style="19"/>
  </cols>
  <sheetData>
    <row r="1" spans="1:8" ht="12.75" customHeight="1" x14ac:dyDescent="0.2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">
      <c r="A3" s="111" t="s">
        <v>227</v>
      </c>
      <c r="B3" s="105" t="s">
        <v>228</v>
      </c>
      <c r="C3" s="7" t="s">
        <v>7</v>
      </c>
      <c r="D3" s="13">
        <f>D8+D23</f>
        <v>4703.3</v>
      </c>
      <c r="E3" s="13">
        <f>E8+E23</f>
        <v>3914.9</v>
      </c>
      <c r="F3" s="13">
        <f>E3/D3*100</f>
        <v>83.237301469181219</v>
      </c>
      <c r="G3" s="124"/>
      <c r="H3" s="104"/>
    </row>
    <row r="4" spans="1:8" x14ac:dyDescent="0.2">
      <c r="A4" s="111"/>
      <c r="B4" s="105">
        <v>0</v>
      </c>
      <c r="C4" s="7" t="s">
        <v>8</v>
      </c>
      <c r="D4" s="13">
        <f t="shared" ref="D4:E6" si="0">D9+D24</f>
        <v>5360.7000000000007</v>
      </c>
      <c r="E4" s="13">
        <f t="shared" si="0"/>
        <v>4953.3999999999996</v>
      </c>
      <c r="F4" s="13">
        <f t="shared" ref="F4:F37" si="1">E4/D4*100</f>
        <v>92.402111664521399</v>
      </c>
      <c r="G4" s="124"/>
      <c r="H4" s="104"/>
    </row>
    <row r="5" spans="1:8" x14ac:dyDescent="0.2">
      <c r="A5" s="111"/>
      <c r="B5" s="105">
        <v>0</v>
      </c>
      <c r="C5" s="7" t="s">
        <v>9</v>
      </c>
      <c r="D5" s="13">
        <f t="shared" si="0"/>
        <v>634528.1</v>
      </c>
      <c r="E5" s="13">
        <f t="shared" si="0"/>
        <v>514677</v>
      </c>
      <c r="F5" s="13">
        <f t="shared" si="1"/>
        <v>81.11177424608934</v>
      </c>
      <c r="G5" s="124"/>
      <c r="H5" s="104"/>
    </row>
    <row r="6" spans="1:8" x14ac:dyDescent="0.2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x14ac:dyDescent="0.2">
      <c r="A7" s="111"/>
      <c r="B7" s="105"/>
      <c r="C7" s="12" t="s">
        <v>11</v>
      </c>
      <c r="D7" s="14">
        <f>SUM(D3:D6)</f>
        <v>644592.1</v>
      </c>
      <c r="E7" s="14">
        <f>SUM(E3:E6)</f>
        <v>523545.3</v>
      </c>
      <c r="F7" s="14">
        <f t="shared" si="1"/>
        <v>81.221178478606859</v>
      </c>
      <c r="G7" s="124"/>
      <c r="H7" s="104"/>
    </row>
    <row r="8" spans="1:8" x14ac:dyDescent="0.2">
      <c r="A8" s="110" t="s">
        <v>13</v>
      </c>
      <c r="B8" s="105" t="s">
        <v>229</v>
      </c>
      <c r="C8" s="7" t="s">
        <v>7</v>
      </c>
      <c r="D8" s="13">
        <f>D13+D18</f>
        <v>0</v>
      </c>
      <c r="E8" s="13">
        <f>E13+E18</f>
        <v>0</v>
      </c>
      <c r="F8" s="13">
        <v>0</v>
      </c>
      <c r="G8" s="124"/>
      <c r="H8" s="104"/>
    </row>
    <row r="9" spans="1:8" x14ac:dyDescent="0.2">
      <c r="A9" s="110"/>
      <c r="B9" s="105"/>
      <c r="C9" s="7" t="s">
        <v>8</v>
      </c>
      <c r="D9" s="13">
        <f t="shared" ref="D9:E11" si="2">D14+D19</f>
        <v>0</v>
      </c>
      <c r="E9" s="13">
        <f t="shared" si="2"/>
        <v>0</v>
      </c>
      <c r="F9" s="13">
        <v>0</v>
      </c>
      <c r="G9" s="124"/>
      <c r="H9" s="104"/>
    </row>
    <row r="10" spans="1:8" x14ac:dyDescent="0.2">
      <c r="A10" s="110"/>
      <c r="B10" s="105"/>
      <c r="C10" s="7" t="s">
        <v>9</v>
      </c>
      <c r="D10" s="13">
        <f t="shared" si="2"/>
        <v>541</v>
      </c>
      <c r="E10" s="13">
        <f t="shared" si="2"/>
        <v>429.5</v>
      </c>
      <c r="F10" s="13">
        <f t="shared" si="1"/>
        <v>79.390018484288348</v>
      </c>
      <c r="G10" s="124"/>
      <c r="H10" s="104"/>
    </row>
    <row r="11" spans="1:8" x14ac:dyDescent="0.2">
      <c r="A11" s="110"/>
      <c r="B11" s="105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24"/>
      <c r="H11" s="104"/>
    </row>
    <row r="12" spans="1:8" ht="13.5" customHeight="1" x14ac:dyDescent="0.2">
      <c r="A12" s="110"/>
      <c r="B12" s="105"/>
      <c r="C12" s="12" t="s">
        <v>11</v>
      </c>
      <c r="D12" s="14">
        <f>SUM(D8:D11)</f>
        <v>541</v>
      </c>
      <c r="E12" s="14">
        <f>SUM(E8:E11)</f>
        <v>429.5</v>
      </c>
      <c r="F12" s="14">
        <f t="shared" si="1"/>
        <v>79.390018484288348</v>
      </c>
      <c r="G12" s="124"/>
      <c r="H12" s="104"/>
    </row>
    <row r="13" spans="1:8" x14ac:dyDescent="0.2">
      <c r="A13" s="170" t="s">
        <v>35</v>
      </c>
      <c r="B13" s="102" t="s">
        <v>230</v>
      </c>
      <c r="C13" s="7" t="s">
        <v>7</v>
      </c>
      <c r="D13" s="13">
        <v>0</v>
      </c>
      <c r="E13" s="13">
        <v>0</v>
      </c>
      <c r="F13" s="13">
        <v>0</v>
      </c>
      <c r="G13" s="102" t="s">
        <v>363</v>
      </c>
      <c r="H13" s="193" t="s">
        <v>365</v>
      </c>
    </row>
    <row r="14" spans="1:8" x14ac:dyDescent="0.2">
      <c r="A14" s="170"/>
      <c r="B14" s="102"/>
      <c r="C14" s="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x14ac:dyDescent="0.2">
      <c r="A15" s="170"/>
      <c r="B15" s="102"/>
      <c r="C15" s="7" t="s">
        <v>9</v>
      </c>
      <c r="D15" s="13">
        <v>60</v>
      </c>
      <c r="E15" s="13">
        <v>0</v>
      </c>
      <c r="F15" s="13">
        <f t="shared" si="1"/>
        <v>0</v>
      </c>
      <c r="G15" s="102"/>
      <c r="H15" s="193"/>
    </row>
    <row r="16" spans="1:8" x14ac:dyDescent="0.2">
      <c r="A16" s="170"/>
      <c r="B16" s="102"/>
      <c r="C16" s="11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x14ac:dyDescent="0.2">
      <c r="A17" s="170"/>
      <c r="B17" s="102"/>
      <c r="C17" s="8" t="s">
        <v>11</v>
      </c>
      <c r="D17" s="13">
        <f>SUM(D13:D16)</f>
        <v>60</v>
      </c>
      <c r="E17" s="13">
        <f>SUM(E13:E16)</f>
        <v>0</v>
      </c>
      <c r="F17" s="13">
        <v>0</v>
      </c>
      <c r="G17" s="102"/>
      <c r="H17" s="193"/>
    </row>
    <row r="18" spans="1:8" ht="23.1" customHeight="1" x14ac:dyDescent="0.2">
      <c r="A18" s="170" t="s">
        <v>41</v>
      </c>
      <c r="B18" s="268" t="s">
        <v>231</v>
      </c>
      <c r="C18" s="7" t="s">
        <v>7</v>
      </c>
      <c r="D18" s="13">
        <v>0</v>
      </c>
      <c r="E18" s="13">
        <v>0</v>
      </c>
      <c r="F18" s="13">
        <v>0</v>
      </c>
      <c r="G18" s="102" t="s">
        <v>364</v>
      </c>
      <c r="H18" s="193" t="s">
        <v>366</v>
      </c>
    </row>
    <row r="19" spans="1:8" ht="23.1" customHeight="1" x14ac:dyDescent="0.2">
      <c r="A19" s="170"/>
      <c r="B19" s="268"/>
      <c r="C19" s="7" t="s">
        <v>8</v>
      </c>
      <c r="D19" s="13">
        <v>0</v>
      </c>
      <c r="E19" s="13">
        <v>0</v>
      </c>
      <c r="F19" s="13">
        <v>0</v>
      </c>
      <c r="G19" s="102"/>
      <c r="H19" s="193"/>
    </row>
    <row r="20" spans="1:8" ht="23.1" customHeight="1" x14ac:dyDescent="0.2">
      <c r="A20" s="170"/>
      <c r="B20" s="268"/>
      <c r="C20" s="7" t="s">
        <v>9</v>
      </c>
      <c r="D20" s="13">
        <v>481</v>
      </c>
      <c r="E20" s="13">
        <v>429.5</v>
      </c>
      <c r="F20" s="13">
        <f t="shared" si="1"/>
        <v>89.293139293139291</v>
      </c>
      <c r="G20" s="102"/>
      <c r="H20" s="193"/>
    </row>
    <row r="21" spans="1:8" ht="23.1" customHeight="1" x14ac:dyDescent="0.2">
      <c r="A21" s="170"/>
      <c r="B21" s="268"/>
      <c r="C21" s="11" t="s">
        <v>10</v>
      </c>
      <c r="D21" s="13">
        <v>0</v>
      </c>
      <c r="E21" s="13">
        <v>0</v>
      </c>
      <c r="F21" s="13">
        <v>0</v>
      </c>
      <c r="G21" s="102"/>
      <c r="H21" s="193"/>
    </row>
    <row r="22" spans="1:8" ht="23.1" customHeight="1" x14ac:dyDescent="0.2">
      <c r="A22" s="170"/>
      <c r="B22" s="268"/>
      <c r="C22" s="12" t="s">
        <v>11</v>
      </c>
      <c r="D22" s="13">
        <f>SUM(D18:D21)</f>
        <v>481</v>
      </c>
      <c r="E22" s="13">
        <f>SUM(E18:E21)</f>
        <v>429.5</v>
      </c>
      <c r="F22" s="13">
        <f t="shared" si="1"/>
        <v>89.293139293139291</v>
      </c>
      <c r="G22" s="102"/>
      <c r="H22" s="193"/>
    </row>
    <row r="23" spans="1:8" x14ac:dyDescent="0.2">
      <c r="A23" s="103" t="s">
        <v>18</v>
      </c>
      <c r="B23" s="105" t="s">
        <v>232</v>
      </c>
      <c r="C23" s="7" t="s">
        <v>7</v>
      </c>
      <c r="D23" s="13">
        <f>D28+D33</f>
        <v>4703.3</v>
      </c>
      <c r="E23" s="13">
        <f>E28+E33</f>
        <v>3914.9</v>
      </c>
      <c r="F23" s="13">
        <f t="shared" si="1"/>
        <v>83.237301469181219</v>
      </c>
      <c r="G23" s="290"/>
      <c r="H23" s="269"/>
    </row>
    <row r="24" spans="1:8" x14ac:dyDescent="0.2">
      <c r="A24" s="103"/>
      <c r="B24" s="105"/>
      <c r="C24" s="7" t="s">
        <v>8</v>
      </c>
      <c r="D24" s="13">
        <f t="shared" ref="D24:E26" si="3">D29+D34</f>
        <v>5360.7000000000007</v>
      </c>
      <c r="E24" s="13">
        <f t="shared" si="3"/>
        <v>4953.3999999999996</v>
      </c>
      <c r="F24" s="13">
        <f t="shared" si="1"/>
        <v>92.402111664521399</v>
      </c>
      <c r="G24" s="290"/>
      <c r="H24" s="269"/>
    </row>
    <row r="25" spans="1:8" x14ac:dyDescent="0.2">
      <c r="A25" s="103"/>
      <c r="B25" s="105"/>
      <c r="C25" s="7" t="s">
        <v>9</v>
      </c>
      <c r="D25" s="13">
        <f t="shared" si="3"/>
        <v>633987.1</v>
      </c>
      <c r="E25" s="13">
        <f>E30+E35</f>
        <v>514247.5</v>
      </c>
      <c r="F25" s="13">
        <f t="shared" si="1"/>
        <v>81.113243471357706</v>
      </c>
      <c r="G25" s="290"/>
      <c r="H25" s="269"/>
    </row>
    <row r="26" spans="1:8" x14ac:dyDescent="0.2">
      <c r="A26" s="103"/>
      <c r="B26" s="105"/>
      <c r="C26" s="11" t="s">
        <v>10</v>
      </c>
      <c r="D26" s="13">
        <f t="shared" si="3"/>
        <v>0</v>
      </c>
      <c r="E26" s="13">
        <f t="shared" si="3"/>
        <v>0</v>
      </c>
      <c r="F26" s="13">
        <v>0</v>
      </c>
      <c r="G26" s="290"/>
      <c r="H26" s="269"/>
    </row>
    <row r="27" spans="1:8" x14ac:dyDescent="0.2">
      <c r="A27" s="103"/>
      <c r="B27" s="105"/>
      <c r="C27" s="12" t="s">
        <v>11</v>
      </c>
      <c r="D27" s="14">
        <f>SUM(D23:D26)</f>
        <v>644051.1</v>
      </c>
      <c r="E27" s="14">
        <f>SUM(E23:E26)</f>
        <v>523115.8</v>
      </c>
      <c r="F27" s="14">
        <f t="shared" si="1"/>
        <v>81.222716644688603</v>
      </c>
      <c r="G27" s="290"/>
      <c r="H27" s="269"/>
    </row>
    <row r="28" spans="1:8" ht="29.1" customHeight="1" x14ac:dyDescent="0.2">
      <c r="A28" s="98" t="s">
        <v>20</v>
      </c>
      <c r="B28" s="102" t="s">
        <v>233</v>
      </c>
      <c r="C28" s="7" t="s">
        <v>7</v>
      </c>
      <c r="D28" s="13">
        <v>0</v>
      </c>
      <c r="E28" s="13">
        <v>0</v>
      </c>
      <c r="F28" s="13">
        <v>0</v>
      </c>
      <c r="G28" s="102" t="s">
        <v>367</v>
      </c>
      <c r="H28" s="291"/>
    </row>
    <row r="29" spans="1:8" ht="29.1" customHeight="1" x14ac:dyDescent="0.2">
      <c r="A29" s="98"/>
      <c r="B29" s="102"/>
      <c r="C29" s="7" t="s">
        <v>8</v>
      </c>
      <c r="D29" s="13">
        <v>3208.4</v>
      </c>
      <c r="E29" s="13">
        <v>3043.4</v>
      </c>
      <c r="F29" s="13">
        <f t="shared" si="1"/>
        <v>94.857249719486347</v>
      </c>
      <c r="G29" s="102"/>
      <c r="H29" s="291"/>
    </row>
    <row r="30" spans="1:8" ht="29.1" customHeight="1" x14ac:dyDescent="0.2">
      <c r="A30" s="98"/>
      <c r="B30" s="102"/>
      <c r="C30" s="7" t="s">
        <v>9</v>
      </c>
      <c r="D30" s="13">
        <v>633933.6</v>
      </c>
      <c r="E30" s="13">
        <v>514194</v>
      </c>
      <c r="F30" s="13">
        <f t="shared" si="1"/>
        <v>81.111649548154574</v>
      </c>
      <c r="G30" s="102"/>
      <c r="H30" s="291"/>
    </row>
    <row r="31" spans="1:8" ht="29.1" customHeight="1" x14ac:dyDescent="0.2">
      <c r="A31" s="98"/>
      <c r="B31" s="102"/>
      <c r="C31" s="11" t="s">
        <v>10</v>
      </c>
      <c r="D31" s="13">
        <v>0</v>
      </c>
      <c r="E31" s="13">
        <v>0</v>
      </c>
      <c r="F31" s="13">
        <v>0</v>
      </c>
      <c r="G31" s="102"/>
      <c r="H31" s="291"/>
    </row>
    <row r="32" spans="1:8" ht="29.1" customHeight="1" x14ac:dyDescent="0.2">
      <c r="A32" s="98"/>
      <c r="B32" s="102"/>
      <c r="C32" s="8" t="s">
        <v>11</v>
      </c>
      <c r="D32" s="13">
        <f>SUM(D28:D31)</f>
        <v>637142</v>
      </c>
      <c r="E32" s="13">
        <f>SUM(E28:E31)</f>
        <v>517237.4</v>
      </c>
      <c r="F32" s="13">
        <f t="shared" si="1"/>
        <v>81.180867059462415</v>
      </c>
      <c r="G32" s="102"/>
      <c r="H32" s="291"/>
    </row>
    <row r="33" spans="1:8" x14ac:dyDescent="0.2">
      <c r="A33" s="98" t="s">
        <v>22</v>
      </c>
      <c r="B33" s="102" t="s">
        <v>234</v>
      </c>
      <c r="C33" s="7" t="s">
        <v>7</v>
      </c>
      <c r="D33" s="13">
        <v>4703.3</v>
      </c>
      <c r="E33" s="13">
        <v>3914.9</v>
      </c>
      <c r="F33" s="13">
        <f t="shared" si="1"/>
        <v>83.237301469181219</v>
      </c>
      <c r="G33" s="102" t="s">
        <v>295</v>
      </c>
      <c r="H33" s="193" t="s">
        <v>294</v>
      </c>
    </row>
    <row r="34" spans="1:8" x14ac:dyDescent="0.2">
      <c r="A34" s="98"/>
      <c r="B34" s="102"/>
      <c r="C34" s="7" t="s">
        <v>8</v>
      </c>
      <c r="D34" s="13">
        <v>2152.3000000000002</v>
      </c>
      <c r="E34" s="13">
        <v>1910</v>
      </c>
      <c r="F34" s="13">
        <f t="shared" si="1"/>
        <v>88.742275705059697</v>
      </c>
      <c r="G34" s="102"/>
      <c r="H34" s="193"/>
    </row>
    <row r="35" spans="1:8" x14ac:dyDescent="0.2">
      <c r="A35" s="98"/>
      <c r="B35" s="102"/>
      <c r="C35" s="7" t="s">
        <v>9</v>
      </c>
      <c r="D35" s="13">
        <v>53.5</v>
      </c>
      <c r="E35" s="13">
        <v>53.5</v>
      </c>
      <c r="F35" s="13">
        <v>0</v>
      </c>
      <c r="G35" s="102"/>
      <c r="H35" s="193"/>
    </row>
    <row r="36" spans="1:8" x14ac:dyDescent="0.2">
      <c r="A36" s="98"/>
      <c r="B36" s="102"/>
      <c r="C36" s="11" t="s">
        <v>10</v>
      </c>
      <c r="D36" s="13">
        <v>0</v>
      </c>
      <c r="E36" s="13">
        <v>0</v>
      </c>
      <c r="F36" s="13">
        <v>0</v>
      </c>
      <c r="G36" s="102"/>
      <c r="H36" s="193"/>
    </row>
    <row r="37" spans="1:8" x14ac:dyDescent="0.2">
      <c r="A37" s="98"/>
      <c r="B37" s="102"/>
      <c r="C37" s="8" t="s">
        <v>11</v>
      </c>
      <c r="D37" s="13">
        <f>SUM(D33:D36)</f>
        <v>6909.1</v>
      </c>
      <c r="E37" s="13">
        <f>SUM(E33:E36)</f>
        <v>5878.4</v>
      </c>
      <c r="F37" s="13">
        <f t="shared" si="1"/>
        <v>85.081993313166677</v>
      </c>
      <c r="G37" s="102"/>
      <c r="H37" s="193"/>
    </row>
  </sheetData>
  <mergeCells count="33">
    <mergeCell ref="H28:H32"/>
    <mergeCell ref="H33:H37"/>
    <mergeCell ref="A33:A37"/>
    <mergeCell ref="B33:B37"/>
    <mergeCell ref="A28:A32"/>
    <mergeCell ref="B28:B32"/>
    <mergeCell ref="G28:G32"/>
    <mergeCell ref="G33:G37"/>
    <mergeCell ref="A3:A7"/>
    <mergeCell ref="B3:B7"/>
    <mergeCell ref="G3:G7"/>
    <mergeCell ref="H3:H7"/>
    <mergeCell ref="A13:A17"/>
    <mergeCell ref="B13:B17"/>
    <mergeCell ref="G13:G17"/>
    <mergeCell ref="H13:H17"/>
    <mergeCell ref="A8:A12"/>
    <mergeCell ref="B8:B12"/>
    <mergeCell ref="G8:G12"/>
    <mergeCell ref="H8:H12"/>
    <mergeCell ref="A1:B2"/>
    <mergeCell ref="C1:C2"/>
    <mergeCell ref="D1:F1"/>
    <mergeCell ref="G1:G2"/>
    <mergeCell ref="H1:H2"/>
    <mergeCell ref="G18:G22"/>
    <mergeCell ref="H18:H22"/>
    <mergeCell ref="A23:A27"/>
    <mergeCell ref="B23:B27"/>
    <mergeCell ref="B18:B22"/>
    <mergeCell ref="A18:A22"/>
    <mergeCell ref="G23:G27"/>
    <mergeCell ref="H23:H27"/>
  </mergeCells>
  <pageMargins left="0.7" right="0.7" top="0.75" bottom="0.75" header="0.3" footer="0.3"/>
  <pageSetup paperSize="9" scale="7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C43" sqref="C43:C47"/>
    </sheetView>
  </sheetViews>
  <sheetFormatPr defaultRowHeight="15" x14ac:dyDescent="0.25"/>
  <cols>
    <col min="1" max="1" width="3.5703125" bestFit="1" customWidth="1"/>
    <col min="2" max="2" width="35" customWidth="1"/>
    <col min="3" max="3" width="18.140625" customWidth="1"/>
    <col min="4" max="6" width="12.85546875" customWidth="1"/>
    <col min="7" max="7" width="37.140625" customWidth="1"/>
    <col min="8" max="8" width="37.2851562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235</v>
      </c>
      <c r="B3" s="105" t="s">
        <v>236</v>
      </c>
      <c r="C3" s="7" t="s">
        <v>7</v>
      </c>
      <c r="D3" s="13">
        <f>D8+D38</f>
        <v>0</v>
      </c>
      <c r="E3" s="13">
        <f>E8+E38</f>
        <v>0</v>
      </c>
      <c r="F3" s="13">
        <v>0</v>
      </c>
      <c r="G3" s="124"/>
      <c r="H3" s="104"/>
    </row>
    <row r="4" spans="1:8" ht="15" customHeight="1" x14ac:dyDescent="0.25">
      <c r="A4" s="111"/>
      <c r="B4" s="105">
        <v>0</v>
      </c>
      <c r="C4" s="7" t="s">
        <v>8</v>
      </c>
      <c r="D4" s="13">
        <f t="shared" ref="D4:E6" si="0">D9+D39</f>
        <v>0</v>
      </c>
      <c r="E4" s="13">
        <f t="shared" si="0"/>
        <v>0</v>
      </c>
      <c r="F4" s="13">
        <v>0</v>
      </c>
      <c r="G4" s="124"/>
      <c r="H4" s="104"/>
    </row>
    <row r="5" spans="1:8" ht="15" customHeight="1" x14ac:dyDescent="0.25">
      <c r="A5" s="111"/>
      <c r="B5" s="105">
        <v>0</v>
      </c>
      <c r="C5" s="7" t="s">
        <v>9</v>
      </c>
      <c r="D5" s="13">
        <f t="shared" si="0"/>
        <v>199754.40000000002</v>
      </c>
      <c r="E5" s="13">
        <f t="shared" si="0"/>
        <v>99667.599999999991</v>
      </c>
      <c r="F5" s="13">
        <f t="shared" ref="F5:F47" si="1">E5/D5*100</f>
        <v>49.895071147368959</v>
      </c>
      <c r="G5" s="124"/>
      <c r="H5" s="104"/>
    </row>
    <row r="6" spans="1:8" ht="15" customHeight="1" x14ac:dyDescent="0.25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ht="15" customHeight="1" x14ac:dyDescent="0.25">
      <c r="A7" s="111"/>
      <c r="B7" s="105"/>
      <c r="C7" s="12" t="s">
        <v>11</v>
      </c>
      <c r="D7" s="14">
        <f>SUM(D3:D6)</f>
        <v>199754.40000000002</v>
      </c>
      <c r="E7" s="14">
        <f>SUM(E3:E6)</f>
        <v>99667.599999999991</v>
      </c>
      <c r="F7" s="14">
        <f t="shared" si="1"/>
        <v>49.895071147368959</v>
      </c>
      <c r="G7" s="124"/>
      <c r="H7" s="104"/>
    </row>
    <row r="8" spans="1:8" ht="15" customHeight="1" x14ac:dyDescent="0.25">
      <c r="A8" s="103" t="s">
        <v>13</v>
      </c>
      <c r="B8" s="105" t="s">
        <v>237</v>
      </c>
      <c r="C8" s="7" t="s">
        <v>7</v>
      </c>
      <c r="D8" s="13">
        <f>D13+D18+D23+D28+D33</f>
        <v>0</v>
      </c>
      <c r="E8" s="13">
        <f>E13+E18+E23+E28+E33</f>
        <v>0</v>
      </c>
      <c r="F8" s="13">
        <v>0</v>
      </c>
      <c r="G8" s="124"/>
      <c r="H8" s="104"/>
    </row>
    <row r="9" spans="1:8" ht="15" customHeight="1" x14ac:dyDescent="0.25">
      <c r="A9" s="103"/>
      <c r="B9" s="105"/>
      <c r="C9" s="7" t="s">
        <v>8</v>
      </c>
      <c r="D9" s="13">
        <f t="shared" ref="D9:E11" si="2">D14+D19+D24+D29+D34</f>
        <v>0</v>
      </c>
      <c r="E9" s="13">
        <f t="shared" si="2"/>
        <v>0</v>
      </c>
      <c r="F9" s="13">
        <v>0</v>
      </c>
      <c r="G9" s="124"/>
      <c r="H9" s="104"/>
    </row>
    <row r="10" spans="1:8" ht="15" customHeight="1" x14ac:dyDescent="0.25">
      <c r="A10" s="103"/>
      <c r="B10" s="105"/>
      <c r="C10" s="7" t="s">
        <v>9</v>
      </c>
      <c r="D10" s="13">
        <f t="shared" si="2"/>
        <v>180071.2</v>
      </c>
      <c r="E10" s="13">
        <f t="shared" si="2"/>
        <v>96418.7</v>
      </c>
      <c r="F10" s="13">
        <f t="shared" si="1"/>
        <v>53.544764515369472</v>
      </c>
      <c r="G10" s="124"/>
      <c r="H10" s="104"/>
    </row>
    <row r="11" spans="1:8" ht="15" customHeight="1" x14ac:dyDescent="0.25">
      <c r="A11" s="103"/>
      <c r="B11" s="105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24"/>
      <c r="H11" s="104"/>
    </row>
    <row r="12" spans="1:8" ht="15" customHeight="1" x14ac:dyDescent="0.25">
      <c r="A12" s="103"/>
      <c r="B12" s="105"/>
      <c r="C12" s="12" t="s">
        <v>11</v>
      </c>
      <c r="D12" s="14">
        <f>SUM(D8:D11)</f>
        <v>180071.2</v>
      </c>
      <c r="E12" s="14">
        <f>SUM(E8:E11)</f>
        <v>96418.7</v>
      </c>
      <c r="F12" s="14">
        <f t="shared" si="1"/>
        <v>53.544764515369472</v>
      </c>
      <c r="G12" s="124"/>
      <c r="H12" s="104"/>
    </row>
    <row r="13" spans="1:8" ht="15" customHeight="1" x14ac:dyDescent="0.25">
      <c r="A13" s="98" t="s">
        <v>33</v>
      </c>
      <c r="B13" s="102" t="s">
        <v>238</v>
      </c>
      <c r="C13" s="7" t="s">
        <v>7</v>
      </c>
      <c r="D13" s="13">
        <v>0</v>
      </c>
      <c r="E13" s="13">
        <v>0</v>
      </c>
      <c r="F13" s="13">
        <v>0</v>
      </c>
      <c r="G13" s="102" t="s">
        <v>261</v>
      </c>
      <c r="H13" s="193" t="s">
        <v>262</v>
      </c>
    </row>
    <row r="14" spans="1:8" ht="15" customHeight="1" x14ac:dyDescent="0.25">
      <c r="A14" s="98"/>
      <c r="B14" s="102"/>
      <c r="C14" s="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ht="15" customHeight="1" x14ac:dyDescent="0.25">
      <c r="A15" s="98"/>
      <c r="B15" s="102"/>
      <c r="C15" s="7" t="s">
        <v>9</v>
      </c>
      <c r="D15" s="13">
        <v>32236.6</v>
      </c>
      <c r="E15" s="13">
        <v>23747.5</v>
      </c>
      <c r="F15" s="13">
        <f t="shared" si="1"/>
        <v>73.6662675344174</v>
      </c>
      <c r="G15" s="102"/>
      <c r="H15" s="193"/>
    </row>
    <row r="16" spans="1:8" ht="15" customHeight="1" x14ac:dyDescent="0.25">
      <c r="A16" s="98"/>
      <c r="B16" s="102"/>
      <c r="C16" s="11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ht="15" customHeight="1" x14ac:dyDescent="0.25">
      <c r="A17" s="98"/>
      <c r="B17" s="102"/>
      <c r="C17" s="8" t="s">
        <v>11</v>
      </c>
      <c r="D17" s="13">
        <f>SUM(D13:D16)</f>
        <v>32236.6</v>
      </c>
      <c r="E17" s="13">
        <f>SUM(E13:E16)</f>
        <v>23747.5</v>
      </c>
      <c r="F17" s="13">
        <f t="shared" si="1"/>
        <v>73.6662675344174</v>
      </c>
      <c r="G17" s="102"/>
      <c r="H17" s="193"/>
    </row>
    <row r="18" spans="1:8" ht="15" customHeight="1" x14ac:dyDescent="0.25">
      <c r="A18" s="98" t="s">
        <v>35</v>
      </c>
      <c r="B18" s="102" t="s">
        <v>239</v>
      </c>
      <c r="C18" s="7" t="s">
        <v>7</v>
      </c>
      <c r="D18" s="13">
        <v>0</v>
      </c>
      <c r="E18" s="13">
        <v>0</v>
      </c>
      <c r="F18" s="13">
        <v>0</v>
      </c>
      <c r="G18" s="102" t="s">
        <v>324</v>
      </c>
      <c r="H18" s="193" t="s">
        <v>263</v>
      </c>
    </row>
    <row r="19" spans="1:8" ht="15" customHeight="1" x14ac:dyDescent="0.25">
      <c r="A19" s="98"/>
      <c r="B19" s="102"/>
      <c r="C19" s="7" t="s">
        <v>8</v>
      </c>
      <c r="D19" s="13">
        <v>0</v>
      </c>
      <c r="E19" s="13">
        <v>0</v>
      </c>
      <c r="F19" s="13">
        <v>0</v>
      </c>
      <c r="G19" s="102"/>
      <c r="H19" s="193"/>
    </row>
    <row r="20" spans="1:8" ht="15" customHeight="1" x14ac:dyDescent="0.25">
      <c r="A20" s="98"/>
      <c r="B20" s="102"/>
      <c r="C20" s="7" t="s">
        <v>9</v>
      </c>
      <c r="D20" s="13">
        <v>5271.7</v>
      </c>
      <c r="E20" s="13">
        <v>4467.2</v>
      </c>
      <c r="F20" s="13">
        <f t="shared" si="1"/>
        <v>84.739268167763711</v>
      </c>
      <c r="G20" s="102"/>
      <c r="H20" s="193"/>
    </row>
    <row r="21" spans="1:8" ht="15" customHeight="1" x14ac:dyDescent="0.25">
      <c r="A21" s="98"/>
      <c r="B21" s="102"/>
      <c r="C21" s="11" t="s">
        <v>10</v>
      </c>
      <c r="D21" s="13">
        <v>0</v>
      </c>
      <c r="E21" s="13">
        <v>0</v>
      </c>
      <c r="F21" s="13">
        <v>0</v>
      </c>
      <c r="G21" s="102"/>
      <c r="H21" s="193"/>
    </row>
    <row r="22" spans="1:8" ht="15" customHeight="1" x14ac:dyDescent="0.25">
      <c r="A22" s="98"/>
      <c r="B22" s="102"/>
      <c r="C22" s="8" t="s">
        <v>11</v>
      </c>
      <c r="D22" s="13">
        <f>SUM(D18:D21)</f>
        <v>5271.7</v>
      </c>
      <c r="E22" s="13">
        <f>SUM(E18:E21)</f>
        <v>4467.2</v>
      </c>
      <c r="F22" s="13">
        <f t="shared" si="1"/>
        <v>84.739268167763711</v>
      </c>
      <c r="G22" s="102"/>
      <c r="H22" s="193"/>
    </row>
    <row r="23" spans="1:8" ht="21.95" customHeight="1" x14ac:dyDescent="0.25">
      <c r="A23" s="98" t="s">
        <v>41</v>
      </c>
      <c r="B23" s="102" t="s">
        <v>240</v>
      </c>
      <c r="C23" s="7" t="s">
        <v>7</v>
      </c>
      <c r="D23" s="13">
        <v>0</v>
      </c>
      <c r="E23" s="13">
        <v>0</v>
      </c>
      <c r="F23" s="13">
        <v>0</v>
      </c>
      <c r="G23" s="102" t="s">
        <v>287</v>
      </c>
      <c r="H23" s="193" t="s">
        <v>373</v>
      </c>
    </row>
    <row r="24" spans="1:8" ht="21.95" customHeight="1" x14ac:dyDescent="0.25">
      <c r="A24" s="98"/>
      <c r="B24" s="102"/>
      <c r="C24" s="7" t="s">
        <v>8</v>
      </c>
      <c r="D24" s="13">
        <v>0</v>
      </c>
      <c r="E24" s="13">
        <v>0</v>
      </c>
      <c r="F24" s="13">
        <v>0</v>
      </c>
      <c r="G24" s="102"/>
      <c r="H24" s="193"/>
    </row>
    <row r="25" spans="1:8" ht="21.95" customHeight="1" x14ac:dyDescent="0.25">
      <c r="A25" s="98"/>
      <c r="B25" s="102"/>
      <c r="C25" s="7" t="s">
        <v>9</v>
      </c>
      <c r="D25" s="13">
        <v>12281.1</v>
      </c>
      <c r="E25" s="13">
        <v>7867.8</v>
      </c>
      <c r="F25" s="13">
        <f t="shared" si="1"/>
        <v>64.064293915040182</v>
      </c>
      <c r="G25" s="102"/>
      <c r="H25" s="193"/>
    </row>
    <row r="26" spans="1:8" ht="21.95" customHeight="1" x14ac:dyDescent="0.25">
      <c r="A26" s="98"/>
      <c r="B26" s="102"/>
      <c r="C26" s="11" t="s">
        <v>10</v>
      </c>
      <c r="D26" s="13">
        <v>0</v>
      </c>
      <c r="E26" s="13">
        <v>0</v>
      </c>
      <c r="F26" s="13">
        <v>0</v>
      </c>
      <c r="G26" s="102"/>
      <c r="H26" s="193"/>
    </row>
    <row r="27" spans="1:8" ht="21.95" customHeight="1" x14ac:dyDescent="0.25">
      <c r="A27" s="98"/>
      <c r="B27" s="102"/>
      <c r="C27" s="8" t="s">
        <v>11</v>
      </c>
      <c r="D27" s="13">
        <f>SUM(D23:D26)</f>
        <v>12281.1</v>
      </c>
      <c r="E27" s="13">
        <f>SUM(E23:E26)</f>
        <v>7867.8</v>
      </c>
      <c r="F27" s="13">
        <f t="shared" si="1"/>
        <v>64.064293915040182</v>
      </c>
      <c r="G27" s="102"/>
      <c r="H27" s="193"/>
    </row>
    <row r="28" spans="1:8" ht="24" customHeight="1" x14ac:dyDescent="0.25">
      <c r="A28" s="98" t="s">
        <v>16</v>
      </c>
      <c r="B28" s="102" t="s">
        <v>241</v>
      </c>
      <c r="C28" s="7" t="s">
        <v>7</v>
      </c>
      <c r="D28" s="13">
        <v>0</v>
      </c>
      <c r="E28" s="13">
        <v>0</v>
      </c>
      <c r="F28" s="13">
        <v>0</v>
      </c>
      <c r="G28" s="102" t="s">
        <v>288</v>
      </c>
      <c r="H28" s="193" t="s">
        <v>264</v>
      </c>
    </row>
    <row r="29" spans="1:8" ht="24" customHeight="1" x14ac:dyDescent="0.25">
      <c r="A29" s="98"/>
      <c r="B29" s="102"/>
      <c r="C29" s="7" t="s">
        <v>8</v>
      </c>
      <c r="D29" s="13">
        <v>0</v>
      </c>
      <c r="E29" s="13">
        <v>0</v>
      </c>
      <c r="F29" s="13">
        <v>0</v>
      </c>
      <c r="G29" s="102"/>
      <c r="H29" s="193"/>
    </row>
    <row r="30" spans="1:8" ht="24" customHeight="1" x14ac:dyDescent="0.25">
      <c r="A30" s="98"/>
      <c r="B30" s="102"/>
      <c r="C30" s="7" t="s">
        <v>9</v>
      </c>
      <c r="D30" s="13">
        <v>74279.100000000006</v>
      </c>
      <c r="E30" s="13">
        <v>52873.4</v>
      </c>
      <c r="F30" s="13">
        <f t="shared" si="1"/>
        <v>71.182068711117935</v>
      </c>
      <c r="G30" s="102"/>
      <c r="H30" s="193"/>
    </row>
    <row r="31" spans="1:8" ht="24" customHeight="1" x14ac:dyDescent="0.25">
      <c r="A31" s="98"/>
      <c r="B31" s="102"/>
      <c r="C31" s="11" t="s">
        <v>10</v>
      </c>
      <c r="D31" s="13">
        <v>0</v>
      </c>
      <c r="E31" s="13">
        <v>0</v>
      </c>
      <c r="F31" s="13">
        <v>0</v>
      </c>
      <c r="G31" s="102"/>
      <c r="H31" s="193"/>
    </row>
    <row r="32" spans="1:8" ht="24" customHeight="1" x14ac:dyDescent="0.25">
      <c r="A32" s="98"/>
      <c r="B32" s="102"/>
      <c r="C32" s="8" t="s">
        <v>11</v>
      </c>
      <c r="D32" s="13">
        <f>SUM(D28:D31)</f>
        <v>74279.100000000006</v>
      </c>
      <c r="E32" s="13">
        <f>SUM(E28:E31)</f>
        <v>52873.4</v>
      </c>
      <c r="F32" s="13">
        <f t="shared" si="1"/>
        <v>71.182068711117935</v>
      </c>
      <c r="G32" s="102"/>
      <c r="H32" s="193"/>
    </row>
    <row r="33" spans="1:8" ht="69.95" customHeight="1" x14ac:dyDescent="0.25">
      <c r="A33" s="98" t="s">
        <v>47</v>
      </c>
      <c r="B33" s="102" t="s">
        <v>242</v>
      </c>
      <c r="C33" s="7" t="s">
        <v>7</v>
      </c>
      <c r="D33" s="13">
        <v>0</v>
      </c>
      <c r="E33" s="13">
        <v>0</v>
      </c>
      <c r="F33" s="13">
        <v>0</v>
      </c>
      <c r="G33" s="102" t="s">
        <v>371</v>
      </c>
      <c r="H33" s="193" t="s">
        <v>374</v>
      </c>
    </row>
    <row r="34" spans="1:8" ht="69.95" customHeight="1" x14ac:dyDescent="0.25">
      <c r="A34" s="98"/>
      <c r="B34" s="102"/>
      <c r="C34" s="7" t="s">
        <v>8</v>
      </c>
      <c r="D34" s="13">
        <v>0</v>
      </c>
      <c r="E34" s="13">
        <v>0</v>
      </c>
      <c r="F34" s="13">
        <v>0</v>
      </c>
      <c r="G34" s="102"/>
      <c r="H34" s="193"/>
    </row>
    <row r="35" spans="1:8" ht="69.95" customHeight="1" x14ac:dyDescent="0.25">
      <c r="A35" s="98"/>
      <c r="B35" s="102"/>
      <c r="C35" s="7" t="s">
        <v>9</v>
      </c>
      <c r="D35" s="13">
        <v>56002.7</v>
      </c>
      <c r="E35" s="13">
        <v>7462.8</v>
      </c>
      <c r="F35" s="13">
        <f t="shared" si="1"/>
        <v>13.32578607817123</v>
      </c>
      <c r="G35" s="102"/>
      <c r="H35" s="193"/>
    </row>
    <row r="36" spans="1:8" ht="69.95" customHeight="1" x14ac:dyDescent="0.25">
      <c r="A36" s="98"/>
      <c r="B36" s="102"/>
      <c r="C36" s="11" t="s">
        <v>10</v>
      </c>
      <c r="D36" s="13">
        <v>0</v>
      </c>
      <c r="E36" s="13">
        <v>0</v>
      </c>
      <c r="F36" s="13">
        <v>0</v>
      </c>
      <c r="G36" s="102"/>
      <c r="H36" s="193"/>
    </row>
    <row r="37" spans="1:8" ht="69.95" customHeight="1" x14ac:dyDescent="0.25">
      <c r="A37" s="98"/>
      <c r="B37" s="102"/>
      <c r="C37" s="8" t="s">
        <v>11</v>
      </c>
      <c r="D37" s="13">
        <f>SUM(D33:D36)</f>
        <v>56002.7</v>
      </c>
      <c r="E37" s="13">
        <f>SUM(E33:E36)</f>
        <v>7462.8</v>
      </c>
      <c r="F37" s="13">
        <f t="shared" si="1"/>
        <v>13.32578607817123</v>
      </c>
      <c r="G37" s="102"/>
      <c r="H37" s="193"/>
    </row>
    <row r="38" spans="1:8" ht="15" customHeight="1" x14ac:dyDescent="0.25">
      <c r="A38" s="103" t="s">
        <v>18</v>
      </c>
      <c r="B38" s="105" t="s">
        <v>243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124"/>
      <c r="H38" s="189"/>
    </row>
    <row r="39" spans="1:8" ht="15" customHeight="1" x14ac:dyDescent="0.25">
      <c r="A39" s="103"/>
      <c r="B39" s="105"/>
      <c r="C39" s="7" t="s">
        <v>8</v>
      </c>
      <c r="D39" s="13">
        <f t="shared" ref="D39:E41" si="3">D44</f>
        <v>0</v>
      </c>
      <c r="E39" s="13">
        <f t="shared" si="3"/>
        <v>0</v>
      </c>
      <c r="F39" s="13">
        <v>0</v>
      </c>
      <c r="G39" s="124"/>
      <c r="H39" s="189"/>
    </row>
    <row r="40" spans="1:8" ht="15" customHeight="1" x14ac:dyDescent="0.25">
      <c r="A40" s="103"/>
      <c r="B40" s="105"/>
      <c r="C40" s="7" t="s">
        <v>9</v>
      </c>
      <c r="D40" s="13">
        <f t="shared" si="3"/>
        <v>19683.2</v>
      </c>
      <c r="E40" s="13">
        <f t="shared" si="3"/>
        <v>3248.9</v>
      </c>
      <c r="F40" s="13">
        <f t="shared" si="1"/>
        <v>16.505954316371323</v>
      </c>
      <c r="G40" s="124"/>
      <c r="H40" s="189"/>
    </row>
    <row r="41" spans="1:8" ht="15" customHeight="1" x14ac:dyDescent="0.25">
      <c r="A41" s="103"/>
      <c r="B41" s="105"/>
      <c r="C41" s="11" t="s">
        <v>10</v>
      </c>
      <c r="D41" s="13">
        <f t="shared" si="3"/>
        <v>0</v>
      </c>
      <c r="E41" s="13">
        <f t="shared" si="3"/>
        <v>0</v>
      </c>
      <c r="F41" s="13">
        <v>0</v>
      </c>
      <c r="G41" s="124"/>
      <c r="H41" s="189"/>
    </row>
    <row r="42" spans="1:8" ht="15" customHeight="1" x14ac:dyDescent="0.25">
      <c r="A42" s="103"/>
      <c r="B42" s="105"/>
      <c r="C42" s="12" t="s">
        <v>11</v>
      </c>
      <c r="D42" s="14">
        <f>SUM(D38:D41)</f>
        <v>19683.2</v>
      </c>
      <c r="E42" s="14">
        <f>SUM(E38:E41)</f>
        <v>3248.9</v>
      </c>
      <c r="F42" s="14">
        <f t="shared" si="1"/>
        <v>16.505954316371323</v>
      </c>
      <c r="G42" s="124"/>
      <c r="H42" s="189"/>
    </row>
    <row r="43" spans="1:8" ht="54" customHeight="1" x14ac:dyDescent="0.25">
      <c r="A43" s="98" t="s">
        <v>20</v>
      </c>
      <c r="B43" s="102" t="s">
        <v>244</v>
      </c>
      <c r="C43" s="7" t="s">
        <v>7</v>
      </c>
      <c r="D43" s="13">
        <v>0</v>
      </c>
      <c r="E43" s="13">
        <v>0</v>
      </c>
      <c r="F43" s="13">
        <v>0</v>
      </c>
      <c r="G43" s="102" t="s">
        <v>372</v>
      </c>
      <c r="H43" s="193" t="s">
        <v>265</v>
      </c>
    </row>
    <row r="44" spans="1:8" ht="54" customHeight="1" x14ac:dyDescent="0.25">
      <c r="A44" s="98"/>
      <c r="B44" s="102"/>
      <c r="C44" s="7" t="s">
        <v>8</v>
      </c>
      <c r="D44" s="13">
        <v>0</v>
      </c>
      <c r="E44" s="13">
        <v>0</v>
      </c>
      <c r="F44" s="13">
        <v>0</v>
      </c>
      <c r="G44" s="102"/>
      <c r="H44" s="193"/>
    </row>
    <row r="45" spans="1:8" ht="54" customHeight="1" x14ac:dyDescent="0.25">
      <c r="A45" s="98"/>
      <c r="B45" s="102"/>
      <c r="C45" s="7" t="s">
        <v>9</v>
      </c>
      <c r="D45" s="13">
        <v>19683.2</v>
      </c>
      <c r="E45" s="13">
        <v>3248.9</v>
      </c>
      <c r="F45" s="13">
        <f t="shared" si="1"/>
        <v>16.505954316371323</v>
      </c>
      <c r="G45" s="102"/>
      <c r="H45" s="193"/>
    </row>
    <row r="46" spans="1:8" ht="54" customHeight="1" x14ac:dyDescent="0.25">
      <c r="A46" s="98"/>
      <c r="B46" s="102"/>
      <c r="C46" s="11" t="s">
        <v>10</v>
      </c>
      <c r="D46" s="13">
        <v>0</v>
      </c>
      <c r="E46" s="13">
        <v>0</v>
      </c>
      <c r="F46" s="13">
        <v>0</v>
      </c>
      <c r="G46" s="102"/>
      <c r="H46" s="193"/>
    </row>
    <row r="47" spans="1:8" ht="54" customHeight="1" x14ac:dyDescent="0.25">
      <c r="A47" s="98"/>
      <c r="B47" s="102"/>
      <c r="C47" s="8" t="s">
        <v>11</v>
      </c>
      <c r="D47" s="13">
        <f>SUM(D43:D46)</f>
        <v>19683.2</v>
      </c>
      <c r="E47" s="13">
        <f>SUM(E43:E46)</f>
        <v>3248.9</v>
      </c>
      <c r="F47" s="13">
        <f t="shared" si="1"/>
        <v>16.505954316371323</v>
      </c>
      <c r="G47" s="102"/>
      <c r="H47" s="193"/>
    </row>
  </sheetData>
  <mergeCells count="41">
    <mergeCell ref="A43:A47"/>
    <mergeCell ref="B43:B47"/>
    <mergeCell ref="G43:G47"/>
    <mergeCell ref="H28:H32"/>
    <mergeCell ref="H33:H37"/>
    <mergeCell ref="H38:H42"/>
    <mergeCell ref="H43:H47"/>
    <mergeCell ref="A38:A42"/>
    <mergeCell ref="B38:B42"/>
    <mergeCell ref="G38:G42"/>
    <mergeCell ref="A28:A32"/>
    <mergeCell ref="B28:B32"/>
    <mergeCell ref="G28:G32"/>
    <mergeCell ref="A33:A37"/>
    <mergeCell ref="B33:B37"/>
    <mergeCell ref="G33:G37"/>
    <mergeCell ref="H23:H27"/>
    <mergeCell ref="A8:A12"/>
    <mergeCell ref="B8:B12"/>
    <mergeCell ref="G8:G12"/>
    <mergeCell ref="A13:A17"/>
    <mergeCell ref="B13:B17"/>
    <mergeCell ref="G13:G17"/>
    <mergeCell ref="A18:A22"/>
    <mergeCell ref="B18:B22"/>
    <mergeCell ref="H8:H12"/>
    <mergeCell ref="H18:H22"/>
    <mergeCell ref="G18:G22"/>
    <mergeCell ref="A23:A27"/>
    <mergeCell ref="B23:B27"/>
    <mergeCell ref="G23:G27"/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H13:H17"/>
  </mergeCells>
  <pageMargins left="0.7" right="0.7" top="0.75" bottom="0.75" header="0.3" footer="0.3"/>
  <pageSetup paperSize="9" scale="77" fitToHeight="0" orientation="landscape" r:id="rId1"/>
  <rowBreaks count="2" manualBreakCount="2">
    <brk id="27" max="16383" man="1"/>
    <brk id="3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8" sqref="H48"/>
    </sheetView>
  </sheetViews>
  <sheetFormatPr defaultRowHeight="15" x14ac:dyDescent="0.25"/>
  <cols>
    <col min="1" max="1" width="3.5703125" bestFit="1" customWidth="1"/>
    <col min="2" max="2" width="33.42578125" customWidth="1"/>
    <col min="3" max="3" width="19.140625" customWidth="1"/>
    <col min="4" max="6" width="12.85546875" customWidth="1"/>
    <col min="7" max="7" width="36.5703125" customWidth="1"/>
    <col min="8" max="8" width="36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5">
      <c r="A3" s="111" t="s">
        <v>245</v>
      </c>
      <c r="B3" s="105" t="s">
        <v>246</v>
      </c>
      <c r="C3" s="7" t="s">
        <v>7</v>
      </c>
      <c r="D3" s="13">
        <f>D8+D28+D38</f>
        <v>0</v>
      </c>
      <c r="E3" s="13">
        <f>E8+E28+E38</f>
        <v>0</v>
      </c>
      <c r="F3" s="13">
        <v>0</v>
      </c>
      <c r="G3" s="124"/>
      <c r="H3" s="104"/>
    </row>
    <row r="4" spans="1:8" x14ac:dyDescent="0.25">
      <c r="A4" s="111"/>
      <c r="B4" s="105">
        <v>0</v>
      </c>
      <c r="C4" s="7" t="s">
        <v>8</v>
      </c>
      <c r="D4" s="13">
        <f t="shared" ref="D4:E6" si="0">D9+D29+D39</f>
        <v>0</v>
      </c>
      <c r="E4" s="13">
        <f t="shared" si="0"/>
        <v>0</v>
      </c>
      <c r="F4" s="13">
        <v>0</v>
      </c>
      <c r="G4" s="124"/>
      <c r="H4" s="104"/>
    </row>
    <row r="5" spans="1:8" x14ac:dyDescent="0.25">
      <c r="A5" s="111"/>
      <c r="B5" s="105">
        <v>0</v>
      </c>
      <c r="C5" s="7" t="s">
        <v>9</v>
      </c>
      <c r="D5" s="13">
        <f t="shared" si="0"/>
        <v>2128.3000000000002</v>
      </c>
      <c r="E5" s="13">
        <f t="shared" si="0"/>
        <v>1447.7</v>
      </c>
      <c r="F5" s="13">
        <f t="shared" ref="F5:F47" si="1">E5/D5*100</f>
        <v>68.021425550909171</v>
      </c>
      <c r="G5" s="124"/>
      <c r="H5" s="104"/>
    </row>
    <row r="6" spans="1:8" x14ac:dyDescent="0.25">
      <c r="A6" s="111"/>
      <c r="B6" s="105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x14ac:dyDescent="0.25">
      <c r="A7" s="111"/>
      <c r="B7" s="105"/>
      <c r="C7" s="12" t="s">
        <v>11</v>
      </c>
      <c r="D7" s="14">
        <f>SUM(D3:D6)</f>
        <v>2128.3000000000002</v>
      </c>
      <c r="E7" s="14">
        <f>SUM(E3:E6)</f>
        <v>1447.7</v>
      </c>
      <c r="F7" s="14">
        <f t="shared" si="1"/>
        <v>68.021425550909171</v>
      </c>
      <c r="G7" s="124"/>
      <c r="H7" s="104"/>
    </row>
    <row r="8" spans="1:8" x14ac:dyDescent="0.25">
      <c r="A8" s="110" t="s">
        <v>13</v>
      </c>
      <c r="B8" s="105" t="s">
        <v>247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124"/>
      <c r="H8" s="189"/>
    </row>
    <row r="9" spans="1:8" x14ac:dyDescent="0.25">
      <c r="A9" s="110"/>
      <c r="B9" s="105"/>
      <c r="C9" s="7" t="s">
        <v>8</v>
      </c>
      <c r="D9" s="13">
        <f t="shared" ref="D9:E11" si="2">D14+D19+D24</f>
        <v>0</v>
      </c>
      <c r="E9" s="13">
        <f t="shared" si="2"/>
        <v>0</v>
      </c>
      <c r="F9" s="13">
        <v>0</v>
      </c>
      <c r="G9" s="124"/>
      <c r="H9" s="189"/>
    </row>
    <row r="10" spans="1:8" x14ac:dyDescent="0.25">
      <c r="A10" s="110"/>
      <c r="B10" s="105"/>
      <c r="C10" s="7" t="s">
        <v>9</v>
      </c>
      <c r="D10" s="13">
        <f t="shared" si="2"/>
        <v>540</v>
      </c>
      <c r="E10" s="13">
        <f t="shared" si="2"/>
        <v>446.7</v>
      </c>
      <c r="F10" s="13">
        <f t="shared" si="1"/>
        <v>82.722222222222214</v>
      </c>
      <c r="G10" s="124"/>
      <c r="H10" s="189"/>
    </row>
    <row r="11" spans="1:8" x14ac:dyDescent="0.25">
      <c r="A11" s="110"/>
      <c r="B11" s="105"/>
      <c r="C11" s="11" t="s">
        <v>10</v>
      </c>
      <c r="D11" s="13">
        <f t="shared" si="2"/>
        <v>0</v>
      </c>
      <c r="E11" s="13">
        <f t="shared" si="2"/>
        <v>0</v>
      </c>
      <c r="F11" s="13">
        <v>0</v>
      </c>
      <c r="G11" s="124"/>
      <c r="H11" s="189"/>
    </row>
    <row r="12" spans="1:8" x14ac:dyDescent="0.25">
      <c r="A12" s="110"/>
      <c r="B12" s="105"/>
      <c r="C12" s="12" t="s">
        <v>11</v>
      </c>
      <c r="D12" s="14">
        <f>SUM(D8:D11)</f>
        <v>540</v>
      </c>
      <c r="E12" s="14">
        <f>SUM(E8:E11)</f>
        <v>446.7</v>
      </c>
      <c r="F12" s="14">
        <f t="shared" si="1"/>
        <v>82.722222222222214</v>
      </c>
      <c r="G12" s="124"/>
      <c r="H12" s="189"/>
    </row>
    <row r="13" spans="1:8" ht="20.100000000000001" customHeight="1" x14ac:dyDescent="0.25">
      <c r="A13" s="170" t="s">
        <v>33</v>
      </c>
      <c r="B13" s="102" t="s">
        <v>248</v>
      </c>
      <c r="C13" s="7" t="s">
        <v>7</v>
      </c>
      <c r="D13" s="13">
        <v>0</v>
      </c>
      <c r="E13" s="13">
        <v>0</v>
      </c>
      <c r="F13" s="13">
        <v>0</v>
      </c>
      <c r="G13" s="102" t="s">
        <v>266</v>
      </c>
      <c r="H13" s="193" t="s">
        <v>326</v>
      </c>
    </row>
    <row r="14" spans="1:8" ht="20.100000000000001" customHeight="1" x14ac:dyDescent="0.25">
      <c r="A14" s="170"/>
      <c r="B14" s="102"/>
      <c r="C14" s="7" t="s">
        <v>8</v>
      </c>
      <c r="D14" s="13">
        <v>0</v>
      </c>
      <c r="E14" s="13">
        <v>0</v>
      </c>
      <c r="F14" s="13">
        <v>0</v>
      </c>
      <c r="G14" s="102"/>
      <c r="H14" s="193"/>
    </row>
    <row r="15" spans="1:8" ht="20.100000000000001" customHeight="1" x14ac:dyDescent="0.25">
      <c r="A15" s="170"/>
      <c r="B15" s="102"/>
      <c r="C15" s="7" t="s">
        <v>9</v>
      </c>
      <c r="D15" s="13">
        <v>16.100000000000001</v>
      </c>
      <c r="E15" s="13">
        <v>16.100000000000001</v>
      </c>
      <c r="F15" s="13">
        <f t="shared" si="1"/>
        <v>100</v>
      </c>
      <c r="G15" s="102"/>
      <c r="H15" s="193"/>
    </row>
    <row r="16" spans="1:8" ht="20.100000000000001" customHeight="1" x14ac:dyDescent="0.25">
      <c r="A16" s="170"/>
      <c r="B16" s="102"/>
      <c r="C16" s="11" t="s">
        <v>10</v>
      </c>
      <c r="D16" s="13">
        <v>0</v>
      </c>
      <c r="E16" s="13">
        <v>0</v>
      </c>
      <c r="F16" s="13">
        <v>0</v>
      </c>
      <c r="G16" s="102"/>
      <c r="H16" s="193"/>
    </row>
    <row r="17" spans="1:8" ht="20.100000000000001" customHeight="1" x14ac:dyDescent="0.25">
      <c r="A17" s="170"/>
      <c r="B17" s="102"/>
      <c r="C17" s="8" t="s">
        <v>11</v>
      </c>
      <c r="D17" s="13">
        <f>SUM(D13:D16)</f>
        <v>16.100000000000001</v>
      </c>
      <c r="E17" s="13">
        <f>SUM(E13:E16)</f>
        <v>16.100000000000001</v>
      </c>
      <c r="F17" s="13">
        <f t="shared" si="1"/>
        <v>100</v>
      </c>
      <c r="G17" s="102"/>
      <c r="H17" s="193"/>
    </row>
    <row r="18" spans="1:8" ht="26.1" customHeight="1" x14ac:dyDescent="0.25">
      <c r="A18" s="170" t="s">
        <v>35</v>
      </c>
      <c r="B18" s="102" t="s">
        <v>249</v>
      </c>
      <c r="C18" s="7" t="s">
        <v>7</v>
      </c>
      <c r="D18" s="13">
        <v>0</v>
      </c>
      <c r="E18" s="13">
        <v>0</v>
      </c>
      <c r="F18" s="13">
        <v>0</v>
      </c>
      <c r="G18" s="102" t="s">
        <v>325</v>
      </c>
      <c r="H18" s="193"/>
    </row>
    <row r="19" spans="1:8" ht="26.1" customHeight="1" x14ac:dyDescent="0.25">
      <c r="A19" s="170"/>
      <c r="B19" s="102"/>
      <c r="C19" s="7" t="s">
        <v>8</v>
      </c>
      <c r="D19" s="13">
        <v>0</v>
      </c>
      <c r="E19" s="13">
        <v>0</v>
      </c>
      <c r="F19" s="13">
        <v>0</v>
      </c>
      <c r="G19" s="102"/>
      <c r="H19" s="193"/>
    </row>
    <row r="20" spans="1:8" ht="26.1" customHeight="1" x14ac:dyDescent="0.25">
      <c r="A20" s="170"/>
      <c r="B20" s="102"/>
      <c r="C20" s="7" t="s">
        <v>9</v>
      </c>
      <c r="D20" s="13">
        <v>499.7</v>
      </c>
      <c r="E20" s="13">
        <v>406.4</v>
      </c>
      <c r="F20" s="13">
        <f t="shared" si="1"/>
        <v>81.32879727836702</v>
      </c>
      <c r="G20" s="102"/>
      <c r="H20" s="193"/>
    </row>
    <row r="21" spans="1:8" ht="26.1" customHeight="1" x14ac:dyDescent="0.25">
      <c r="A21" s="170"/>
      <c r="B21" s="102"/>
      <c r="C21" s="11" t="s">
        <v>10</v>
      </c>
      <c r="D21" s="13">
        <v>0</v>
      </c>
      <c r="E21" s="13">
        <v>0</v>
      </c>
      <c r="F21" s="13">
        <v>0</v>
      </c>
      <c r="G21" s="102"/>
      <c r="H21" s="193"/>
    </row>
    <row r="22" spans="1:8" ht="26.1" customHeight="1" x14ac:dyDescent="0.25">
      <c r="A22" s="170"/>
      <c r="B22" s="102"/>
      <c r="C22" s="8" t="s">
        <v>11</v>
      </c>
      <c r="D22" s="13">
        <f>SUM(D18:D21)</f>
        <v>499.7</v>
      </c>
      <c r="E22" s="13">
        <f>SUM(E18:E21)</f>
        <v>406.4</v>
      </c>
      <c r="F22" s="13">
        <f t="shared" si="1"/>
        <v>81.32879727836702</v>
      </c>
      <c r="G22" s="102"/>
      <c r="H22" s="193"/>
    </row>
    <row r="23" spans="1:8" x14ac:dyDescent="0.25">
      <c r="A23" s="170" t="s">
        <v>41</v>
      </c>
      <c r="B23" s="102" t="s">
        <v>250</v>
      </c>
      <c r="C23" s="7" t="s">
        <v>7</v>
      </c>
      <c r="D23" s="13">
        <v>0</v>
      </c>
      <c r="E23" s="13">
        <v>0</v>
      </c>
      <c r="F23" s="13">
        <v>0</v>
      </c>
      <c r="G23" s="102" t="s">
        <v>267</v>
      </c>
      <c r="H23" s="193"/>
    </row>
    <row r="24" spans="1:8" x14ac:dyDescent="0.25">
      <c r="A24" s="170"/>
      <c r="B24" s="102"/>
      <c r="C24" s="7" t="s">
        <v>8</v>
      </c>
      <c r="D24" s="13">
        <v>0</v>
      </c>
      <c r="E24" s="13">
        <v>0</v>
      </c>
      <c r="F24" s="13">
        <v>0</v>
      </c>
      <c r="G24" s="102"/>
      <c r="H24" s="193"/>
    </row>
    <row r="25" spans="1:8" x14ac:dyDescent="0.25">
      <c r="A25" s="170"/>
      <c r="B25" s="102"/>
      <c r="C25" s="7" t="s">
        <v>9</v>
      </c>
      <c r="D25" s="13">
        <v>24.2</v>
      </c>
      <c r="E25" s="13">
        <v>24.2</v>
      </c>
      <c r="F25" s="13">
        <f t="shared" si="1"/>
        <v>100</v>
      </c>
      <c r="G25" s="102"/>
      <c r="H25" s="193"/>
    </row>
    <row r="26" spans="1:8" x14ac:dyDescent="0.25">
      <c r="A26" s="170"/>
      <c r="B26" s="102"/>
      <c r="C26" s="11" t="s">
        <v>10</v>
      </c>
      <c r="D26" s="13">
        <v>0</v>
      </c>
      <c r="E26" s="13">
        <v>0</v>
      </c>
      <c r="F26" s="13">
        <v>0</v>
      </c>
      <c r="G26" s="102"/>
      <c r="H26" s="193"/>
    </row>
    <row r="27" spans="1:8" x14ac:dyDescent="0.25">
      <c r="A27" s="170"/>
      <c r="B27" s="102"/>
      <c r="C27" s="8" t="s">
        <v>11</v>
      </c>
      <c r="D27" s="13">
        <f>SUM(D23:D26)</f>
        <v>24.2</v>
      </c>
      <c r="E27" s="13">
        <f>SUM(E23:E26)</f>
        <v>24.2</v>
      </c>
      <c r="F27" s="13">
        <f t="shared" si="1"/>
        <v>100</v>
      </c>
      <c r="G27" s="102"/>
      <c r="H27" s="193"/>
    </row>
    <row r="28" spans="1:8" x14ac:dyDescent="0.25">
      <c r="A28" s="110" t="s">
        <v>18</v>
      </c>
      <c r="B28" s="292" t="s">
        <v>251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190"/>
      <c r="H28" s="193"/>
    </row>
    <row r="29" spans="1:8" x14ac:dyDescent="0.25">
      <c r="A29" s="110"/>
      <c r="B29" s="293"/>
      <c r="C29" s="7" t="s">
        <v>8</v>
      </c>
      <c r="D29" s="13">
        <f t="shared" ref="D29:E31" si="3">D34</f>
        <v>0</v>
      </c>
      <c r="E29" s="13">
        <f t="shared" si="3"/>
        <v>0</v>
      </c>
      <c r="F29" s="13">
        <v>0</v>
      </c>
      <c r="G29" s="190"/>
      <c r="H29" s="193"/>
    </row>
    <row r="30" spans="1:8" x14ac:dyDescent="0.25">
      <c r="A30" s="110"/>
      <c r="B30" s="293"/>
      <c r="C30" s="7" t="s">
        <v>9</v>
      </c>
      <c r="D30" s="13">
        <f t="shared" si="3"/>
        <v>1088.3</v>
      </c>
      <c r="E30" s="13">
        <f t="shared" si="3"/>
        <v>1001</v>
      </c>
      <c r="F30" s="13">
        <f t="shared" si="1"/>
        <v>91.978314802903611</v>
      </c>
      <c r="G30" s="190"/>
      <c r="H30" s="193"/>
    </row>
    <row r="31" spans="1:8" x14ac:dyDescent="0.25">
      <c r="A31" s="110"/>
      <c r="B31" s="293"/>
      <c r="C31" s="11" t="s">
        <v>10</v>
      </c>
      <c r="D31" s="13">
        <f t="shared" si="3"/>
        <v>0</v>
      </c>
      <c r="E31" s="13">
        <f t="shared" si="3"/>
        <v>0</v>
      </c>
      <c r="F31" s="13">
        <v>0</v>
      </c>
      <c r="G31" s="190"/>
      <c r="H31" s="193"/>
    </row>
    <row r="32" spans="1:8" x14ac:dyDescent="0.25">
      <c r="A32" s="110"/>
      <c r="B32" s="293"/>
      <c r="C32" s="12" t="s">
        <v>11</v>
      </c>
      <c r="D32" s="14">
        <f>SUM(D28:D31)</f>
        <v>1088.3</v>
      </c>
      <c r="E32" s="14">
        <f>SUM(E28:E31)</f>
        <v>1001</v>
      </c>
      <c r="F32" s="14">
        <f t="shared" si="1"/>
        <v>91.978314802903611</v>
      </c>
      <c r="G32" s="190"/>
      <c r="H32" s="193"/>
    </row>
    <row r="33" spans="1:8" ht="39" customHeight="1" x14ac:dyDescent="0.25">
      <c r="A33" s="98" t="s">
        <v>20</v>
      </c>
      <c r="B33" s="102" t="s">
        <v>252</v>
      </c>
      <c r="C33" s="7" t="s">
        <v>7</v>
      </c>
      <c r="D33" s="13">
        <v>0</v>
      </c>
      <c r="E33" s="13">
        <v>0</v>
      </c>
      <c r="F33" s="13">
        <v>0</v>
      </c>
      <c r="G33" s="102" t="s">
        <v>327</v>
      </c>
      <c r="H33" s="193"/>
    </row>
    <row r="34" spans="1:8" ht="39" customHeight="1" x14ac:dyDescent="0.25">
      <c r="A34" s="98"/>
      <c r="B34" s="102"/>
      <c r="C34" s="7" t="s">
        <v>8</v>
      </c>
      <c r="D34" s="13">
        <v>0</v>
      </c>
      <c r="E34" s="13">
        <v>0</v>
      </c>
      <c r="F34" s="13">
        <v>0</v>
      </c>
      <c r="G34" s="102"/>
      <c r="H34" s="193"/>
    </row>
    <row r="35" spans="1:8" ht="39" customHeight="1" x14ac:dyDescent="0.25">
      <c r="A35" s="98"/>
      <c r="B35" s="102"/>
      <c r="C35" s="7" t="s">
        <v>9</v>
      </c>
      <c r="D35" s="13">
        <v>1088.3</v>
      </c>
      <c r="E35" s="13">
        <v>1001</v>
      </c>
      <c r="F35" s="13">
        <f t="shared" si="1"/>
        <v>91.978314802903611</v>
      </c>
      <c r="G35" s="102"/>
      <c r="H35" s="193"/>
    </row>
    <row r="36" spans="1:8" ht="39" customHeight="1" x14ac:dyDescent="0.25">
      <c r="A36" s="98"/>
      <c r="B36" s="102"/>
      <c r="C36" s="11" t="s">
        <v>10</v>
      </c>
      <c r="D36" s="13">
        <v>0</v>
      </c>
      <c r="E36" s="13">
        <v>0</v>
      </c>
      <c r="F36" s="13">
        <v>0</v>
      </c>
      <c r="G36" s="102"/>
      <c r="H36" s="193"/>
    </row>
    <row r="37" spans="1:8" ht="39" customHeight="1" x14ac:dyDescent="0.25">
      <c r="A37" s="98"/>
      <c r="B37" s="102"/>
      <c r="C37" s="8" t="s">
        <v>11</v>
      </c>
      <c r="D37" s="13">
        <f>SUM(D33:D36)</f>
        <v>1088.3</v>
      </c>
      <c r="E37" s="13">
        <f>SUM(E33:E36)</f>
        <v>1001</v>
      </c>
      <c r="F37" s="13">
        <f t="shared" si="1"/>
        <v>91.978314802903611</v>
      </c>
      <c r="G37" s="102"/>
      <c r="H37" s="193"/>
    </row>
    <row r="38" spans="1:8" x14ac:dyDescent="0.25">
      <c r="A38" s="110" t="s">
        <v>26</v>
      </c>
      <c r="B38" s="232" t="s">
        <v>253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216"/>
      <c r="H38" s="193" t="s">
        <v>357</v>
      </c>
    </row>
    <row r="39" spans="1:8" x14ac:dyDescent="0.25">
      <c r="A39" s="110"/>
      <c r="B39" s="232"/>
      <c r="C39" s="7" t="s">
        <v>8</v>
      </c>
      <c r="D39" s="13">
        <f t="shared" ref="D39:E41" si="4">D44</f>
        <v>0</v>
      </c>
      <c r="E39" s="13">
        <f t="shared" si="4"/>
        <v>0</v>
      </c>
      <c r="F39" s="13">
        <v>0</v>
      </c>
      <c r="G39" s="216"/>
      <c r="H39" s="193"/>
    </row>
    <row r="40" spans="1:8" x14ac:dyDescent="0.25">
      <c r="A40" s="110"/>
      <c r="B40" s="232"/>
      <c r="C40" s="7" t="s">
        <v>9</v>
      </c>
      <c r="D40" s="13">
        <f t="shared" si="4"/>
        <v>500</v>
      </c>
      <c r="E40" s="13">
        <v>0</v>
      </c>
      <c r="F40" s="13">
        <f t="shared" si="1"/>
        <v>0</v>
      </c>
      <c r="G40" s="216"/>
      <c r="H40" s="193"/>
    </row>
    <row r="41" spans="1:8" x14ac:dyDescent="0.25">
      <c r="A41" s="110"/>
      <c r="B41" s="232"/>
      <c r="C41" s="11" t="s">
        <v>10</v>
      </c>
      <c r="D41" s="13">
        <f t="shared" si="4"/>
        <v>0</v>
      </c>
      <c r="E41" s="13">
        <f t="shared" si="4"/>
        <v>0</v>
      </c>
      <c r="F41" s="13">
        <v>0</v>
      </c>
      <c r="G41" s="216"/>
      <c r="H41" s="193"/>
    </row>
    <row r="42" spans="1:8" x14ac:dyDescent="0.25">
      <c r="A42" s="110"/>
      <c r="B42" s="232"/>
      <c r="C42" s="12" t="s">
        <v>11</v>
      </c>
      <c r="D42" s="14">
        <f>SUM(D38:D41)</f>
        <v>500</v>
      </c>
      <c r="E42" s="14">
        <f>SUM(E38:E41)</f>
        <v>0</v>
      </c>
      <c r="F42" s="14">
        <f t="shared" si="1"/>
        <v>0</v>
      </c>
      <c r="G42" s="216"/>
      <c r="H42" s="193"/>
    </row>
    <row r="43" spans="1:8" x14ac:dyDescent="0.25">
      <c r="A43" s="170" t="s">
        <v>26</v>
      </c>
      <c r="B43" s="268" t="s">
        <v>254</v>
      </c>
      <c r="C43" s="7" t="s">
        <v>7</v>
      </c>
      <c r="D43" s="13">
        <v>0</v>
      </c>
      <c r="E43" s="13">
        <v>0</v>
      </c>
      <c r="F43" s="13">
        <v>0</v>
      </c>
      <c r="G43" s="102" t="s">
        <v>356</v>
      </c>
      <c r="H43" s="193"/>
    </row>
    <row r="44" spans="1:8" x14ac:dyDescent="0.25">
      <c r="A44" s="170"/>
      <c r="B44" s="268"/>
      <c r="C44" s="7" t="s">
        <v>8</v>
      </c>
      <c r="D44" s="13">
        <v>0</v>
      </c>
      <c r="E44" s="13">
        <v>0</v>
      </c>
      <c r="F44" s="13">
        <v>0</v>
      </c>
      <c r="G44" s="102"/>
      <c r="H44" s="193"/>
    </row>
    <row r="45" spans="1:8" x14ac:dyDescent="0.25">
      <c r="A45" s="170"/>
      <c r="B45" s="268"/>
      <c r="C45" s="7" t="s">
        <v>9</v>
      </c>
      <c r="D45" s="13">
        <v>500</v>
      </c>
      <c r="E45" s="13">
        <v>0</v>
      </c>
      <c r="F45" s="13">
        <f t="shared" si="1"/>
        <v>0</v>
      </c>
      <c r="G45" s="102"/>
      <c r="H45" s="193"/>
    </row>
    <row r="46" spans="1:8" x14ac:dyDescent="0.25">
      <c r="A46" s="170"/>
      <c r="B46" s="268"/>
      <c r="C46" s="11" t="s">
        <v>10</v>
      </c>
      <c r="D46" s="13">
        <v>0</v>
      </c>
      <c r="E46" s="13">
        <v>0</v>
      </c>
      <c r="F46" s="13">
        <v>0</v>
      </c>
      <c r="G46" s="102"/>
      <c r="H46" s="193"/>
    </row>
    <row r="47" spans="1:8" x14ac:dyDescent="0.25">
      <c r="A47" s="170"/>
      <c r="B47" s="268"/>
      <c r="C47" s="8" t="s">
        <v>11</v>
      </c>
      <c r="D47" s="13">
        <f>SUM(D43:D46)</f>
        <v>500</v>
      </c>
      <c r="E47" s="13">
        <f>SUM(E43:E46)</f>
        <v>0</v>
      </c>
      <c r="F47" s="13">
        <f t="shared" si="1"/>
        <v>0</v>
      </c>
      <c r="G47" s="102"/>
      <c r="H47" s="193"/>
    </row>
  </sheetData>
  <mergeCells count="36"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G28:G32"/>
    <mergeCell ref="A8:A12"/>
    <mergeCell ref="B8:B12"/>
    <mergeCell ref="G8:G12"/>
    <mergeCell ref="A13:A17"/>
    <mergeCell ref="B13:B17"/>
    <mergeCell ref="G13:G17"/>
    <mergeCell ref="A18:A22"/>
    <mergeCell ref="B18:B22"/>
    <mergeCell ref="G18:G22"/>
    <mergeCell ref="A23:A27"/>
    <mergeCell ref="B23:B27"/>
    <mergeCell ref="A43:A47"/>
    <mergeCell ref="B43:B47"/>
    <mergeCell ref="G43:G47"/>
    <mergeCell ref="H38:H47"/>
    <mergeCell ref="H8:H12"/>
    <mergeCell ref="A28:A32"/>
    <mergeCell ref="B28:B32"/>
    <mergeCell ref="H13:H37"/>
    <mergeCell ref="G33:G37"/>
    <mergeCell ref="G23:G27"/>
    <mergeCell ref="A33:A37"/>
    <mergeCell ref="B33:B37"/>
    <mergeCell ref="G38:G42"/>
    <mergeCell ref="A38:A42"/>
    <mergeCell ref="B38:B42"/>
  </mergeCells>
  <pageMargins left="0.7" right="0.7" top="0.75" bottom="0.75" header="0.3" footer="0.3"/>
  <pageSetup paperSize="9" scale="78" fitToHeight="0" orientation="landscape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A18" sqref="A18:A22"/>
    </sheetView>
  </sheetViews>
  <sheetFormatPr defaultRowHeight="15" x14ac:dyDescent="0.25"/>
  <cols>
    <col min="1" max="1" width="4.85546875" bestFit="1" customWidth="1"/>
    <col min="2" max="2" width="32.5703125" customWidth="1"/>
    <col min="3" max="3" width="20.5703125" customWidth="1"/>
    <col min="4" max="6" width="12.85546875" customWidth="1"/>
    <col min="7" max="7" width="50.28515625" customWidth="1"/>
    <col min="8" max="8" width="34.855468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18</v>
      </c>
      <c r="B3" s="105" t="s">
        <v>31</v>
      </c>
      <c r="C3" s="43" t="s">
        <v>7</v>
      </c>
      <c r="D3" s="13">
        <f t="shared" ref="D3:E6" si="0">D8+D28</f>
        <v>0</v>
      </c>
      <c r="E3" s="13">
        <f t="shared" si="0"/>
        <v>0</v>
      </c>
      <c r="F3" s="13">
        <v>0</v>
      </c>
      <c r="G3" s="124"/>
      <c r="H3" s="104"/>
    </row>
    <row r="4" spans="1:8" ht="15" customHeight="1" x14ac:dyDescent="0.25">
      <c r="A4" s="111"/>
      <c r="B4" s="105"/>
      <c r="C4" s="43" t="s">
        <v>8</v>
      </c>
      <c r="D4" s="13">
        <f t="shared" si="0"/>
        <v>7161.7</v>
      </c>
      <c r="E4" s="13">
        <f t="shared" si="0"/>
        <v>5652.5</v>
      </c>
      <c r="F4" s="13">
        <f t="shared" ref="F4:F32" si="1">E4/D4*100</f>
        <v>78.926791125012215</v>
      </c>
      <c r="G4" s="124"/>
      <c r="H4" s="104"/>
    </row>
    <row r="5" spans="1:8" ht="15" customHeight="1" x14ac:dyDescent="0.25">
      <c r="A5" s="111"/>
      <c r="B5" s="105"/>
      <c r="C5" s="43" t="s">
        <v>9</v>
      </c>
      <c r="D5" s="13">
        <f t="shared" si="0"/>
        <v>41703.9</v>
      </c>
      <c r="E5" s="13">
        <f t="shared" si="0"/>
        <v>27638.9</v>
      </c>
      <c r="F5" s="13">
        <f t="shared" si="1"/>
        <v>66.274137430791853</v>
      </c>
      <c r="G5" s="124"/>
      <c r="H5" s="104"/>
    </row>
    <row r="6" spans="1:8" ht="15" customHeight="1" x14ac:dyDescent="0.25">
      <c r="A6" s="111"/>
      <c r="B6" s="105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ht="15" customHeight="1" x14ac:dyDescent="0.25">
      <c r="A7" s="111"/>
      <c r="B7" s="105"/>
      <c r="C7" s="39" t="s">
        <v>11</v>
      </c>
      <c r="D7" s="51">
        <f t="shared" ref="D7:E7" si="2">SUM(D3:D6)</f>
        <v>48865.599999999999</v>
      </c>
      <c r="E7" s="51">
        <f t="shared" si="2"/>
        <v>33291.4</v>
      </c>
      <c r="F7" s="14">
        <f t="shared" si="1"/>
        <v>68.128499394256906</v>
      </c>
      <c r="G7" s="124"/>
      <c r="H7" s="104"/>
    </row>
    <row r="8" spans="1:8" ht="18" customHeight="1" x14ac:dyDescent="0.25">
      <c r="A8" s="137" t="s">
        <v>13</v>
      </c>
      <c r="B8" s="140" t="s">
        <v>32</v>
      </c>
      <c r="C8" s="43" t="s">
        <v>7</v>
      </c>
      <c r="D8" s="50">
        <f t="shared" ref="D8:E11" si="3">D13+D18</f>
        <v>0</v>
      </c>
      <c r="E8" s="50">
        <f t="shared" si="3"/>
        <v>0</v>
      </c>
      <c r="F8" s="13">
        <v>0</v>
      </c>
      <c r="G8" s="125"/>
      <c r="H8" s="126"/>
    </row>
    <row r="9" spans="1:8" ht="18" customHeight="1" x14ac:dyDescent="0.25">
      <c r="A9" s="138"/>
      <c r="B9" s="141"/>
      <c r="C9" s="43" t="s">
        <v>8</v>
      </c>
      <c r="D9" s="50">
        <f t="shared" si="3"/>
        <v>7161.7</v>
      </c>
      <c r="E9" s="50">
        <f t="shared" si="3"/>
        <v>5652.5</v>
      </c>
      <c r="F9" s="13">
        <f t="shared" si="1"/>
        <v>78.926791125012215</v>
      </c>
      <c r="G9" s="125"/>
      <c r="H9" s="126"/>
    </row>
    <row r="10" spans="1:8" ht="18" customHeight="1" x14ac:dyDescent="0.25">
      <c r="A10" s="138"/>
      <c r="B10" s="141"/>
      <c r="C10" s="43" t="s">
        <v>9</v>
      </c>
      <c r="D10" s="50">
        <f t="shared" si="3"/>
        <v>41640.9</v>
      </c>
      <c r="E10" s="50">
        <f t="shared" si="3"/>
        <v>27581.9</v>
      </c>
      <c r="F10" s="13">
        <f t="shared" si="1"/>
        <v>66.237521283161499</v>
      </c>
      <c r="G10" s="125"/>
      <c r="H10" s="126"/>
    </row>
    <row r="11" spans="1:8" ht="18" customHeight="1" x14ac:dyDescent="0.25">
      <c r="A11" s="138"/>
      <c r="B11" s="141"/>
      <c r="C11" s="40" t="s">
        <v>10</v>
      </c>
      <c r="D11" s="50">
        <f t="shared" si="3"/>
        <v>0</v>
      </c>
      <c r="E11" s="50">
        <f t="shared" si="3"/>
        <v>0</v>
      </c>
      <c r="F11" s="13">
        <v>0</v>
      </c>
      <c r="G11" s="125"/>
      <c r="H11" s="126"/>
    </row>
    <row r="12" spans="1:8" ht="18" customHeight="1" x14ac:dyDescent="0.25">
      <c r="A12" s="139"/>
      <c r="B12" s="142"/>
      <c r="C12" s="42" t="s">
        <v>11</v>
      </c>
      <c r="D12" s="51">
        <f t="shared" ref="D12:E12" si="4">SUM(D8:D11)</f>
        <v>48802.6</v>
      </c>
      <c r="E12" s="51">
        <f t="shared" si="4"/>
        <v>33234.400000000001</v>
      </c>
      <c r="F12" s="14">
        <f t="shared" si="1"/>
        <v>68.099650428460777</v>
      </c>
      <c r="G12" s="125"/>
      <c r="H12" s="126"/>
    </row>
    <row r="13" spans="1:8" x14ac:dyDescent="0.25">
      <c r="A13" s="127" t="s">
        <v>33</v>
      </c>
      <c r="B13" s="134" t="s">
        <v>34</v>
      </c>
      <c r="C13" s="43" t="s">
        <v>7</v>
      </c>
      <c r="D13" s="50">
        <v>0</v>
      </c>
      <c r="E13" s="50">
        <v>0</v>
      </c>
      <c r="F13" s="13">
        <v>0</v>
      </c>
      <c r="G13" s="133" t="s">
        <v>268</v>
      </c>
      <c r="H13" s="143" t="s">
        <v>309</v>
      </c>
    </row>
    <row r="14" spans="1:8" x14ac:dyDescent="0.25">
      <c r="A14" s="128"/>
      <c r="B14" s="135"/>
      <c r="C14" s="43" t="s">
        <v>8</v>
      </c>
      <c r="D14" s="50">
        <v>7161.7</v>
      </c>
      <c r="E14" s="50">
        <v>5652.5</v>
      </c>
      <c r="F14" s="13">
        <f t="shared" si="1"/>
        <v>78.926791125012215</v>
      </c>
      <c r="G14" s="133"/>
      <c r="H14" s="144"/>
    </row>
    <row r="15" spans="1:8" x14ac:dyDescent="0.25">
      <c r="A15" s="128"/>
      <c r="B15" s="135"/>
      <c r="C15" s="43" t="s">
        <v>9</v>
      </c>
      <c r="D15" s="50">
        <v>53.5</v>
      </c>
      <c r="E15" s="50">
        <v>53.5</v>
      </c>
      <c r="F15" s="13">
        <v>0</v>
      </c>
      <c r="G15" s="133"/>
      <c r="H15" s="144"/>
    </row>
    <row r="16" spans="1:8" x14ac:dyDescent="0.25">
      <c r="A16" s="128"/>
      <c r="B16" s="135"/>
      <c r="C16" s="40" t="s">
        <v>10</v>
      </c>
      <c r="D16" s="50">
        <v>0</v>
      </c>
      <c r="E16" s="50">
        <v>0</v>
      </c>
      <c r="F16" s="13">
        <v>0</v>
      </c>
      <c r="G16" s="133"/>
      <c r="H16" s="144"/>
    </row>
    <row r="17" spans="1:8" x14ac:dyDescent="0.25">
      <c r="A17" s="129"/>
      <c r="B17" s="136"/>
      <c r="C17" s="41" t="s">
        <v>11</v>
      </c>
      <c r="D17" s="50">
        <f t="shared" ref="D17:E17" si="5">SUM(D13:D16)</f>
        <v>7215.2</v>
      </c>
      <c r="E17" s="50">
        <f t="shared" si="5"/>
        <v>5706</v>
      </c>
      <c r="F17" s="13">
        <f t="shared" si="1"/>
        <v>79.083046900986815</v>
      </c>
      <c r="G17" s="133"/>
      <c r="H17" s="144"/>
    </row>
    <row r="18" spans="1:8" ht="75" customHeight="1" x14ac:dyDescent="0.25">
      <c r="A18" s="127" t="s">
        <v>35</v>
      </c>
      <c r="B18" s="130" t="s">
        <v>36</v>
      </c>
      <c r="C18" s="43" t="s">
        <v>7</v>
      </c>
      <c r="D18" s="50">
        <v>0</v>
      </c>
      <c r="E18" s="50">
        <v>0</v>
      </c>
      <c r="F18" s="13">
        <v>0</v>
      </c>
      <c r="G18" s="133" t="s">
        <v>351</v>
      </c>
      <c r="H18" s="144"/>
    </row>
    <row r="19" spans="1:8" ht="75" customHeight="1" x14ac:dyDescent="0.25">
      <c r="A19" s="128"/>
      <c r="B19" s="131"/>
      <c r="C19" s="43" t="s">
        <v>8</v>
      </c>
      <c r="D19" s="50">
        <v>0</v>
      </c>
      <c r="E19" s="50">
        <v>0</v>
      </c>
      <c r="F19" s="13">
        <v>0</v>
      </c>
      <c r="G19" s="133"/>
      <c r="H19" s="144"/>
    </row>
    <row r="20" spans="1:8" ht="75" customHeight="1" x14ac:dyDescent="0.25">
      <c r="A20" s="128"/>
      <c r="B20" s="131"/>
      <c r="C20" s="43" t="s">
        <v>9</v>
      </c>
      <c r="D20" s="50">
        <v>41587.4</v>
      </c>
      <c r="E20" s="50">
        <v>27528.400000000001</v>
      </c>
      <c r="F20" s="13">
        <f t="shared" si="1"/>
        <v>66.194087632311721</v>
      </c>
      <c r="G20" s="133"/>
      <c r="H20" s="144"/>
    </row>
    <row r="21" spans="1:8" ht="75" customHeight="1" x14ac:dyDescent="0.25">
      <c r="A21" s="128"/>
      <c r="B21" s="131"/>
      <c r="C21" s="40" t="s">
        <v>10</v>
      </c>
      <c r="D21" s="50">
        <v>0</v>
      </c>
      <c r="E21" s="50">
        <v>0</v>
      </c>
      <c r="F21" s="13">
        <v>0</v>
      </c>
      <c r="G21" s="133"/>
      <c r="H21" s="144"/>
    </row>
    <row r="22" spans="1:8" ht="75" customHeight="1" x14ac:dyDescent="0.25">
      <c r="A22" s="129"/>
      <c r="B22" s="132"/>
      <c r="C22" s="41" t="s">
        <v>11</v>
      </c>
      <c r="D22" s="50">
        <f t="shared" ref="D22:E22" si="6">SUM(D18:D21)</f>
        <v>41587.4</v>
      </c>
      <c r="E22" s="50">
        <f t="shared" si="6"/>
        <v>27528.400000000001</v>
      </c>
      <c r="F22" s="13">
        <f t="shared" si="1"/>
        <v>66.194087632311721</v>
      </c>
      <c r="G22" s="133"/>
      <c r="H22" s="145"/>
    </row>
    <row r="23" spans="1:8" ht="15.95" customHeight="1" x14ac:dyDescent="0.25">
      <c r="A23" s="137" t="s">
        <v>18</v>
      </c>
      <c r="B23" s="140" t="s">
        <v>37</v>
      </c>
      <c r="C23" s="43" t="s">
        <v>7</v>
      </c>
      <c r="D23" s="50">
        <f t="shared" ref="D23:E26" si="7">D28</f>
        <v>0</v>
      </c>
      <c r="E23" s="50">
        <f t="shared" si="7"/>
        <v>0</v>
      </c>
      <c r="F23" s="13">
        <v>0</v>
      </c>
      <c r="G23" s="146"/>
      <c r="H23" s="148"/>
    </row>
    <row r="24" spans="1:8" ht="15.95" customHeight="1" x14ac:dyDescent="0.25">
      <c r="A24" s="138"/>
      <c r="B24" s="141"/>
      <c r="C24" s="43" t="s">
        <v>8</v>
      </c>
      <c r="D24" s="50">
        <f t="shared" si="7"/>
        <v>0</v>
      </c>
      <c r="E24" s="50">
        <f t="shared" si="7"/>
        <v>0</v>
      </c>
      <c r="F24" s="13">
        <v>0</v>
      </c>
      <c r="G24" s="147"/>
      <c r="H24" s="148"/>
    </row>
    <row r="25" spans="1:8" ht="15.95" customHeight="1" x14ac:dyDescent="0.25">
      <c r="A25" s="138"/>
      <c r="B25" s="141"/>
      <c r="C25" s="43" t="s">
        <v>9</v>
      </c>
      <c r="D25" s="50">
        <f t="shared" si="7"/>
        <v>63</v>
      </c>
      <c r="E25" s="50">
        <f t="shared" si="7"/>
        <v>57</v>
      </c>
      <c r="F25" s="13">
        <f t="shared" si="1"/>
        <v>90.476190476190482</v>
      </c>
      <c r="G25" s="147"/>
      <c r="H25" s="148"/>
    </row>
    <row r="26" spans="1:8" ht="15.95" customHeight="1" x14ac:dyDescent="0.25">
      <c r="A26" s="138"/>
      <c r="B26" s="141"/>
      <c r="C26" s="40" t="s">
        <v>10</v>
      </c>
      <c r="D26" s="50">
        <f t="shared" si="7"/>
        <v>0</v>
      </c>
      <c r="E26" s="50">
        <f t="shared" si="7"/>
        <v>0</v>
      </c>
      <c r="F26" s="13">
        <v>0</v>
      </c>
      <c r="G26" s="147"/>
      <c r="H26" s="148"/>
    </row>
    <row r="27" spans="1:8" ht="15.95" customHeight="1" x14ac:dyDescent="0.25">
      <c r="A27" s="139"/>
      <c r="B27" s="142"/>
      <c r="C27" s="42" t="s">
        <v>11</v>
      </c>
      <c r="D27" s="51">
        <f t="shared" ref="D27:E27" si="8">SUM(D23:D26)</f>
        <v>63</v>
      </c>
      <c r="E27" s="51">
        <f t="shared" si="8"/>
        <v>57</v>
      </c>
      <c r="F27" s="14">
        <f t="shared" si="1"/>
        <v>90.476190476190482</v>
      </c>
      <c r="G27" s="147"/>
      <c r="H27" s="148"/>
    </row>
    <row r="28" spans="1:8" ht="21.95" customHeight="1" x14ac:dyDescent="0.25">
      <c r="A28" s="127" t="s">
        <v>20</v>
      </c>
      <c r="B28" s="134" t="s">
        <v>38</v>
      </c>
      <c r="C28" s="43" t="s">
        <v>7</v>
      </c>
      <c r="D28" s="50">
        <v>0</v>
      </c>
      <c r="E28" s="50">
        <v>0</v>
      </c>
      <c r="F28" s="13">
        <v>0</v>
      </c>
      <c r="G28" s="149" t="s">
        <v>352</v>
      </c>
      <c r="H28" s="149" t="s">
        <v>280</v>
      </c>
    </row>
    <row r="29" spans="1:8" ht="21.95" customHeight="1" x14ac:dyDescent="0.25">
      <c r="A29" s="128"/>
      <c r="B29" s="135"/>
      <c r="C29" s="43" t="s">
        <v>8</v>
      </c>
      <c r="D29" s="50">
        <v>0</v>
      </c>
      <c r="E29" s="50">
        <v>0</v>
      </c>
      <c r="F29" s="13">
        <v>0</v>
      </c>
      <c r="G29" s="149"/>
      <c r="H29" s="149"/>
    </row>
    <row r="30" spans="1:8" ht="21.95" customHeight="1" x14ac:dyDescent="0.25">
      <c r="A30" s="128"/>
      <c r="B30" s="135"/>
      <c r="C30" s="43" t="s">
        <v>9</v>
      </c>
      <c r="D30" s="50">
        <v>63</v>
      </c>
      <c r="E30" s="50">
        <v>57</v>
      </c>
      <c r="F30" s="13">
        <f t="shared" si="1"/>
        <v>90.476190476190482</v>
      </c>
      <c r="G30" s="149"/>
      <c r="H30" s="149"/>
    </row>
    <row r="31" spans="1:8" ht="21.95" customHeight="1" x14ac:dyDescent="0.25">
      <c r="A31" s="128"/>
      <c r="B31" s="135"/>
      <c r="C31" s="40" t="s">
        <v>10</v>
      </c>
      <c r="D31" s="50">
        <v>0</v>
      </c>
      <c r="E31" s="50">
        <v>0</v>
      </c>
      <c r="F31" s="13">
        <v>0</v>
      </c>
      <c r="G31" s="149"/>
      <c r="H31" s="149"/>
    </row>
    <row r="32" spans="1:8" ht="21.95" customHeight="1" x14ac:dyDescent="0.25">
      <c r="A32" s="129"/>
      <c r="B32" s="136"/>
      <c r="C32" s="38" t="s">
        <v>11</v>
      </c>
      <c r="D32" s="50">
        <f t="shared" ref="D32:E32" si="9">SUM(D28:D31)</f>
        <v>63</v>
      </c>
      <c r="E32" s="50">
        <f t="shared" si="9"/>
        <v>57</v>
      </c>
      <c r="F32" s="13">
        <f t="shared" si="1"/>
        <v>90.476190476190482</v>
      </c>
      <c r="G32" s="149"/>
      <c r="H32" s="149"/>
    </row>
  </sheetData>
  <mergeCells count="28">
    <mergeCell ref="A23:A27"/>
    <mergeCell ref="B23:B27"/>
    <mergeCell ref="G23:G27"/>
    <mergeCell ref="H23:H27"/>
    <mergeCell ref="A28:A32"/>
    <mergeCell ref="B28:B32"/>
    <mergeCell ref="G28:G32"/>
    <mergeCell ref="H28:H3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22"/>
    <mergeCell ref="A3:A7"/>
    <mergeCell ref="B3:B7"/>
    <mergeCell ref="G3:G7"/>
    <mergeCell ref="H3:H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2" fitToHeight="0" orientation="landscape" r:id="rId1"/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E10" sqref="E10"/>
    </sheetView>
  </sheetViews>
  <sheetFormatPr defaultRowHeight="15" x14ac:dyDescent="0.25"/>
  <cols>
    <col min="1" max="1" width="3.5703125" bestFit="1" customWidth="1"/>
    <col min="2" max="2" width="32" customWidth="1"/>
    <col min="3" max="3" width="20.28515625" customWidth="1"/>
    <col min="4" max="6" width="12.85546875" customWidth="1"/>
    <col min="7" max="8" width="37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26</v>
      </c>
      <c r="B3" s="105" t="s">
        <v>39</v>
      </c>
      <c r="C3" s="43" t="s">
        <v>7</v>
      </c>
      <c r="D3" s="13">
        <f t="shared" ref="D3:E6" si="0">D8+D28+D38</f>
        <v>59.6</v>
      </c>
      <c r="E3" s="13">
        <f t="shared" si="0"/>
        <v>59.6</v>
      </c>
      <c r="F3" s="13">
        <f t="shared" ref="F3:F47" si="1">E3/D3*100</f>
        <v>100</v>
      </c>
      <c r="G3" s="124"/>
      <c r="H3" s="104"/>
    </row>
    <row r="4" spans="1:8" ht="15" customHeight="1" x14ac:dyDescent="0.25">
      <c r="A4" s="111"/>
      <c r="B4" s="105">
        <v>0</v>
      </c>
      <c r="C4" s="43" t="s">
        <v>8</v>
      </c>
      <c r="D4" s="13">
        <f t="shared" si="0"/>
        <v>1050.5999999999999</v>
      </c>
      <c r="E4" s="13">
        <f t="shared" si="0"/>
        <v>1005.6</v>
      </c>
      <c r="F4" s="13">
        <f t="shared" si="1"/>
        <v>95.716733295259857</v>
      </c>
      <c r="G4" s="124"/>
      <c r="H4" s="104"/>
    </row>
    <row r="5" spans="1:8" ht="15" customHeight="1" x14ac:dyDescent="0.25">
      <c r="A5" s="111"/>
      <c r="B5" s="105">
        <v>0</v>
      </c>
      <c r="C5" s="43" t="s">
        <v>9</v>
      </c>
      <c r="D5" s="13">
        <f t="shared" si="0"/>
        <v>424687.38</v>
      </c>
      <c r="E5" s="13">
        <f t="shared" si="0"/>
        <v>278723.57999999996</v>
      </c>
      <c r="F5" s="13">
        <f t="shared" si="1"/>
        <v>65.630294924233439</v>
      </c>
      <c r="G5" s="124"/>
      <c r="H5" s="104"/>
    </row>
    <row r="6" spans="1:8" ht="15" customHeight="1" x14ac:dyDescent="0.25">
      <c r="A6" s="111"/>
      <c r="B6" s="105"/>
      <c r="C6" s="40" t="s">
        <v>10</v>
      </c>
      <c r="D6" s="13">
        <f t="shared" si="0"/>
        <v>10420</v>
      </c>
      <c r="E6" s="13">
        <f t="shared" si="0"/>
        <v>8912.1</v>
      </c>
      <c r="F6" s="13">
        <f t="shared" si="1"/>
        <v>85.528790786948178</v>
      </c>
      <c r="G6" s="124"/>
      <c r="H6" s="104"/>
    </row>
    <row r="7" spans="1:8" ht="15" customHeight="1" x14ac:dyDescent="0.25">
      <c r="A7" s="111"/>
      <c r="B7" s="105"/>
      <c r="C7" s="39" t="s">
        <v>11</v>
      </c>
      <c r="D7" s="14">
        <f>SUM(D3:D5)</f>
        <v>425797.58</v>
      </c>
      <c r="E7" s="14">
        <f>SUM(E3:E5)</f>
        <v>279788.77999999997</v>
      </c>
      <c r="F7" s="14">
        <f t="shared" si="1"/>
        <v>65.709340104751163</v>
      </c>
      <c r="G7" s="124"/>
      <c r="H7" s="104"/>
    </row>
    <row r="8" spans="1:8" ht="15" customHeight="1" x14ac:dyDescent="0.25">
      <c r="A8" s="103" t="s">
        <v>13</v>
      </c>
      <c r="B8" s="105" t="s">
        <v>40</v>
      </c>
      <c r="C8" s="43" t="s">
        <v>7</v>
      </c>
      <c r="D8" s="15">
        <f t="shared" ref="D8:E11" si="2">D13+D18+D23</f>
        <v>59.6</v>
      </c>
      <c r="E8" s="15">
        <f t="shared" si="2"/>
        <v>59.6</v>
      </c>
      <c r="F8" s="13">
        <f t="shared" si="1"/>
        <v>100</v>
      </c>
      <c r="G8" s="124"/>
      <c r="H8" s="104"/>
    </row>
    <row r="9" spans="1:8" ht="15" customHeight="1" x14ac:dyDescent="0.25">
      <c r="A9" s="103"/>
      <c r="B9" s="105"/>
      <c r="C9" s="43" t="s">
        <v>8</v>
      </c>
      <c r="D9" s="15">
        <f t="shared" si="2"/>
        <v>653</v>
      </c>
      <c r="E9" s="15">
        <f t="shared" si="2"/>
        <v>608</v>
      </c>
      <c r="F9" s="13">
        <f t="shared" si="1"/>
        <v>93.108728943338434</v>
      </c>
      <c r="G9" s="124"/>
      <c r="H9" s="104"/>
    </row>
    <row r="10" spans="1:8" ht="15" customHeight="1" x14ac:dyDescent="0.25">
      <c r="A10" s="103"/>
      <c r="B10" s="105"/>
      <c r="C10" s="43" t="s">
        <v>9</v>
      </c>
      <c r="D10" s="15">
        <f t="shared" si="2"/>
        <v>326895.03999999998</v>
      </c>
      <c r="E10" s="15">
        <f t="shared" si="2"/>
        <v>217147.37999999998</v>
      </c>
      <c r="F10" s="13">
        <f t="shared" si="1"/>
        <v>66.427248330228565</v>
      </c>
      <c r="G10" s="124"/>
      <c r="H10" s="104"/>
    </row>
    <row r="11" spans="1:8" ht="15" customHeight="1" x14ac:dyDescent="0.25">
      <c r="A11" s="103"/>
      <c r="B11" s="105"/>
      <c r="C11" s="40" t="s">
        <v>10</v>
      </c>
      <c r="D11" s="15">
        <f t="shared" si="2"/>
        <v>10370</v>
      </c>
      <c r="E11" s="15">
        <f t="shared" si="2"/>
        <v>8900.6</v>
      </c>
      <c r="F11" s="13">
        <f t="shared" si="1"/>
        <v>85.830279652844737</v>
      </c>
      <c r="G11" s="124"/>
      <c r="H11" s="104"/>
    </row>
    <row r="12" spans="1:8" ht="15" customHeight="1" x14ac:dyDescent="0.25">
      <c r="A12" s="103"/>
      <c r="B12" s="105"/>
      <c r="C12" s="39" t="s">
        <v>11</v>
      </c>
      <c r="D12" s="14">
        <f t="shared" ref="D12:E12" si="3">SUM(D8:D11)</f>
        <v>337977.63999999996</v>
      </c>
      <c r="E12" s="14">
        <f t="shared" si="3"/>
        <v>226715.58</v>
      </c>
      <c r="F12" s="14">
        <f t="shared" si="1"/>
        <v>67.080052988120755</v>
      </c>
      <c r="G12" s="124"/>
      <c r="H12" s="104"/>
    </row>
    <row r="13" spans="1:8" ht="21" customHeight="1" x14ac:dyDescent="0.25">
      <c r="A13" s="98" t="s">
        <v>41</v>
      </c>
      <c r="B13" s="102" t="s">
        <v>42</v>
      </c>
      <c r="C13" s="43" t="s">
        <v>7</v>
      </c>
      <c r="D13" s="15">
        <v>59.6</v>
      </c>
      <c r="E13" s="15">
        <v>59.6</v>
      </c>
      <c r="F13" s="13">
        <f t="shared" si="1"/>
        <v>100</v>
      </c>
      <c r="G13" s="167" t="s">
        <v>43</v>
      </c>
      <c r="H13" s="165" t="s">
        <v>354</v>
      </c>
    </row>
    <row r="14" spans="1:8" ht="21" customHeight="1" x14ac:dyDescent="0.25">
      <c r="A14" s="98"/>
      <c r="B14" s="102"/>
      <c r="C14" s="43" t="s">
        <v>8</v>
      </c>
      <c r="D14" s="13">
        <v>653</v>
      </c>
      <c r="E14" s="13">
        <v>608</v>
      </c>
      <c r="F14" s="13">
        <f t="shared" si="1"/>
        <v>93.108728943338434</v>
      </c>
      <c r="G14" s="168"/>
      <c r="H14" s="165"/>
    </row>
    <row r="15" spans="1:8" ht="21" customHeight="1" x14ac:dyDescent="0.25">
      <c r="A15" s="98"/>
      <c r="B15" s="102"/>
      <c r="C15" s="43" t="s">
        <v>9</v>
      </c>
      <c r="D15" s="13">
        <v>125.8</v>
      </c>
      <c r="E15" s="13">
        <v>117.8</v>
      </c>
      <c r="F15" s="13">
        <f t="shared" si="1"/>
        <v>93.640699523052461</v>
      </c>
      <c r="G15" s="168"/>
      <c r="H15" s="165"/>
    </row>
    <row r="16" spans="1:8" ht="21" customHeight="1" x14ac:dyDescent="0.25">
      <c r="A16" s="98"/>
      <c r="B16" s="102"/>
      <c r="C16" s="40" t="s">
        <v>10</v>
      </c>
      <c r="D16" s="13">
        <v>0</v>
      </c>
      <c r="E16" s="13">
        <v>0</v>
      </c>
      <c r="F16" s="13">
        <v>0</v>
      </c>
      <c r="G16" s="168"/>
      <c r="H16" s="165"/>
    </row>
    <row r="17" spans="1:8" ht="21" customHeight="1" x14ac:dyDescent="0.25">
      <c r="A17" s="98"/>
      <c r="B17" s="102"/>
      <c r="C17" s="38" t="s">
        <v>11</v>
      </c>
      <c r="D17" s="13">
        <f t="shared" ref="D17:E17" si="4">SUM(D13:D16)</f>
        <v>838.4</v>
      </c>
      <c r="E17" s="13">
        <f t="shared" si="4"/>
        <v>785.4</v>
      </c>
      <c r="F17" s="13">
        <f t="shared" si="1"/>
        <v>93.678435114503827</v>
      </c>
      <c r="G17" s="169"/>
      <c r="H17" s="166"/>
    </row>
    <row r="18" spans="1:8" ht="15" customHeight="1" x14ac:dyDescent="0.25">
      <c r="A18" s="98" t="s">
        <v>16</v>
      </c>
      <c r="B18" s="102" t="s">
        <v>44</v>
      </c>
      <c r="C18" s="43" t="s">
        <v>7</v>
      </c>
      <c r="D18" s="15">
        <v>0</v>
      </c>
      <c r="E18" s="15">
        <v>0</v>
      </c>
      <c r="F18" s="13">
        <v>0</v>
      </c>
      <c r="G18" s="101" t="s">
        <v>45</v>
      </c>
      <c r="H18" s="162" t="s">
        <v>46</v>
      </c>
    </row>
    <row r="19" spans="1:8" ht="15" customHeight="1" x14ac:dyDescent="0.25">
      <c r="A19" s="98"/>
      <c r="B19" s="102"/>
      <c r="C19" s="43" t="s">
        <v>8</v>
      </c>
      <c r="D19" s="15">
        <v>0</v>
      </c>
      <c r="E19" s="15">
        <v>0</v>
      </c>
      <c r="F19" s="13">
        <v>0</v>
      </c>
      <c r="G19" s="101"/>
      <c r="H19" s="163"/>
    </row>
    <row r="20" spans="1:8" ht="15" customHeight="1" x14ac:dyDescent="0.25">
      <c r="A20" s="98"/>
      <c r="B20" s="102"/>
      <c r="C20" s="43" t="s">
        <v>9</v>
      </c>
      <c r="D20" s="15">
        <v>285805.8</v>
      </c>
      <c r="E20" s="15">
        <v>208853.24</v>
      </c>
      <c r="F20" s="13">
        <f t="shared" si="1"/>
        <v>73.075228004470176</v>
      </c>
      <c r="G20" s="101"/>
      <c r="H20" s="163"/>
    </row>
    <row r="21" spans="1:8" ht="15" customHeight="1" x14ac:dyDescent="0.25">
      <c r="A21" s="98"/>
      <c r="B21" s="102"/>
      <c r="C21" s="40" t="s">
        <v>10</v>
      </c>
      <c r="D21" s="15">
        <v>10370</v>
      </c>
      <c r="E21" s="15">
        <v>8900.6</v>
      </c>
      <c r="F21" s="13">
        <f t="shared" si="1"/>
        <v>85.830279652844737</v>
      </c>
      <c r="G21" s="101"/>
      <c r="H21" s="163"/>
    </row>
    <row r="22" spans="1:8" ht="15" customHeight="1" x14ac:dyDescent="0.25">
      <c r="A22" s="98"/>
      <c r="B22" s="102"/>
      <c r="C22" s="38" t="s">
        <v>11</v>
      </c>
      <c r="D22" s="13">
        <f t="shared" ref="D22:E22" si="5">SUM(D18:D21)</f>
        <v>296175.8</v>
      </c>
      <c r="E22" s="13">
        <f t="shared" si="5"/>
        <v>217753.84</v>
      </c>
      <c r="F22" s="13">
        <f t="shared" si="1"/>
        <v>73.521820486346286</v>
      </c>
      <c r="G22" s="101"/>
      <c r="H22" s="163"/>
    </row>
    <row r="23" spans="1:8" ht="68.099999999999994" customHeight="1" x14ac:dyDescent="0.25">
      <c r="A23" s="98" t="s">
        <v>47</v>
      </c>
      <c r="B23" s="102" t="s">
        <v>48</v>
      </c>
      <c r="C23" s="43" t="s">
        <v>7</v>
      </c>
      <c r="D23" s="15">
        <v>0</v>
      </c>
      <c r="E23" s="15">
        <v>0</v>
      </c>
      <c r="F23" s="13">
        <v>0</v>
      </c>
      <c r="G23" s="155" t="s">
        <v>355</v>
      </c>
      <c r="H23" s="163"/>
    </row>
    <row r="24" spans="1:8" ht="68.099999999999994" customHeight="1" x14ac:dyDescent="0.25">
      <c r="A24" s="98"/>
      <c r="B24" s="102"/>
      <c r="C24" s="43" t="s">
        <v>8</v>
      </c>
      <c r="D24" s="15">
        <v>0</v>
      </c>
      <c r="E24" s="15">
        <v>0</v>
      </c>
      <c r="F24" s="13">
        <v>0</v>
      </c>
      <c r="G24" s="155"/>
      <c r="H24" s="163"/>
    </row>
    <row r="25" spans="1:8" ht="68.099999999999994" customHeight="1" x14ac:dyDescent="0.25">
      <c r="A25" s="98"/>
      <c r="B25" s="102"/>
      <c r="C25" s="43" t="s">
        <v>9</v>
      </c>
      <c r="D25" s="15">
        <v>40963.440000000002</v>
      </c>
      <c r="E25" s="15">
        <v>8176.34</v>
      </c>
      <c r="F25" s="13">
        <f t="shared" si="1"/>
        <v>19.960091242337068</v>
      </c>
      <c r="G25" s="155"/>
      <c r="H25" s="163"/>
    </row>
    <row r="26" spans="1:8" ht="68.099999999999994" customHeight="1" x14ac:dyDescent="0.25">
      <c r="A26" s="98"/>
      <c r="B26" s="102"/>
      <c r="C26" s="40" t="s">
        <v>10</v>
      </c>
      <c r="D26" s="15">
        <v>0</v>
      </c>
      <c r="E26" s="15">
        <v>0</v>
      </c>
      <c r="F26" s="13">
        <v>0</v>
      </c>
      <c r="G26" s="155"/>
      <c r="H26" s="163"/>
    </row>
    <row r="27" spans="1:8" ht="68.099999999999994" customHeight="1" x14ac:dyDescent="0.25">
      <c r="A27" s="98"/>
      <c r="B27" s="102"/>
      <c r="C27" s="38" t="s">
        <v>11</v>
      </c>
      <c r="D27" s="13">
        <f t="shared" ref="D27:E27" si="6">SUM(D23:D26)</f>
        <v>40963.440000000002</v>
      </c>
      <c r="E27" s="13">
        <f t="shared" si="6"/>
        <v>8176.34</v>
      </c>
      <c r="F27" s="13">
        <f t="shared" si="1"/>
        <v>19.960091242337068</v>
      </c>
      <c r="G27" s="156"/>
      <c r="H27" s="164"/>
    </row>
    <row r="28" spans="1:8" x14ac:dyDescent="0.25">
      <c r="A28" s="103" t="s">
        <v>18</v>
      </c>
      <c r="B28" s="105" t="s">
        <v>49</v>
      </c>
      <c r="C28" s="43" t="s">
        <v>7</v>
      </c>
      <c r="D28" s="15">
        <f t="shared" ref="D28:E31" si="7">D33</f>
        <v>0</v>
      </c>
      <c r="E28" s="15">
        <f t="shared" si="7"/>
        <v>0</v>
      </c>
      <c r="F28" s="13">
        <v>0</v>
      </c>
      <c r="G28" s="157"/>
      <c r="H28" s="159"/>
    </row>
    <row r="29" spans="1:8" x14ac:dyDescent="0.25">
      <c r="A29" s="103"/>
      <c r="B29" s="105"/>
      <c r="C29" s="43" t="s">
        <v>8</v>
      </c>
      <c r="D29" s="15">
        <f t="shared" si="7"/>
        <v>0</v>
      </c>
      <c r="E29" s="15">
        <f t="shared" si="7"/>
        <v>0</v>
      </c>
      <c r="F29" s="13">
        <v>0</v>
      </c>
      <c r="G29" s="157"/>
      <c r="H29" s="160"/>
    </row>
    <row r="30" spans="1:8" x14ac:dyDescent="0.25">
      <c r="A30" s="103"/>
      <c r="B30" s="105"/>
      <c r="C30" s="43" t="s">
        <v>9</v>
      </c>
      <c r="D30" s="15">
        <f t="shared" si="7"/>
        <v>97792.34</v>
      </c>
      <c r="E30" s="15">
        <f t="shared" si="7"/>
        <v>61576.2</v>
      </c>
      <c r="F30" s="13">
        <f t="shared" si="1"/>
        <v>62.966281408134826</v>
      </c>
      <c r="G30" s="157"/>
      <c r="H30" s="160"/>
    </row>
    <row r="31" spans="1:8" x14ac:dyDescent="0.25">
      <c r="A31" s="103"/>
      <c r="B31" s="105"/>
      <c r="C31" s="40" t="s">
        <v>10</v>
      </c>
      <c r="D31" s="15">
        <f t="shared" si="7"/>
        <v>50</v>
      </c>
      <c r="E31" s="15">
        <f t="shared" si="7"/>
        <v>11.5</v>
      </c>
      <c r="F31" s="13">
        <f t="shared" si="1"/>
        <v>23</v>
      </c>
      <c r="G31" s="157"/>
      <c r="H31" s="160"/>
    </row>
    <row r="32" spans="1:8" x14ac:dyDescent="0.25">
      <c r="A32" s="103"/>
      <c r="B32" s="105"/>
      <c r="C32" s="39" t="s">
        <v>11</v>
      </c>
      <c r="D32" s="14">
        <f t="shared" ref="D32:E32" si="8">SUM(D28:D31)</f>
        <v>97842.34</v>
      </c>
      <c r="E32" s="14">
        <f t="shared" si="8"/>
        <v>61587.7</v>
      </c>
      <c r="F32" s="14">
        <f t="shared" si="1"/>
        <v>62.945857590895713</v>
      </c>
      <c r="G32" s="158"/>
      <c r="H32" s="161"/>
    </row>
    <row r="33" spans="1:8" ht="15" customHeight="1" x14ac:dyDescent="0.25">
      <c r="A33" s="98" t="s">
        <v>22</v>
      </c>
      <c r="B33" s="102" t="s">
        <v>50</v>
      </c>
      <c r="C33" s="43" t="s">
        <v>7</v>
      </c>
      <c r="D33" s="15">
        <v>0</v>
      </c>
      <c r="E33" s="15">
        <v>0</v>
      </c>
      <c r="F33" s="13">
        <v>0</v>
      </c>
      <c r="G33" s="102" t="s">
        <v>51</v>
      </c>
      <c r="H33" s="159"/>
    </row>
    <row r="34" spans="1:8" ht="15" customHeight="1" x14ac:dyDescent="0.25">
      <c r="A34" s="98"/>
      <c r="B34" s="102"/>
      <c r="C34" s="43" t="s">
        <v>8</v>
      </c>
      <c r="D34" s="15">
        <v>0</v>
      </c>
      <c r="E34" s="15">
        <v>0</v>
      </c>
      <c r="F34" s="13">
        <v>0</v>
      </c>
      <c r="G34" s="102"/>
      <c r="H34" s="160"/>
    </row>
    <row r="35" spans="1:8" ht="15" customHeight="1" x14ac:dyDescent="0.25">
      <c r="A35" s="98"/>
      <c r="B35" s="102"/>
      <c r="C35" s="43" t="s">
        <v>9</v>
      </c>
      <c r="D35" s="15">
        <v>97792.34</v>
      </c>
      <c r="E35" s="15">
        <v>61576.2</v>
      </c>
      <c r="F35" s="13">
        <f t="shared" si="1"/>
        <v>62.966281408134826</v>
      </c>
      <c r="G35" s="102"/>
      <c r="H35" s="160"/>
    </row>
    <row r="36" spans="1:8" ht="15" customHeight="1" x14ac:dyDescent="0.25">
      <c r="A36" s="98"/>
      <c r="B36" s="102"/>
      <c r="C36" s="40" t="s">
        <v>10</v>
      </c>
      <c r="D36" s="15">
        <v>50</v>
      </c>
      <c r="E36" s="15">
        <v>11.5</v>
      </c>
      <c r="F36" s="13">
        <f t="shared" si="1"/>
        <v>23</v>
      </c>
      <c r="G36" s="102"/>
      <c r="H36" s="160"/>
    </row>
    <row r="37" spans="1:8" ht="15" customHeight="1" x14ac:dyDescent="0.25">
      <c r="A37" s="98"/>
      <c r="B37" s="102"/>
      <c r="C37" s="38" t="s">
        <v>11</v>
      </c>
      <c r="D37" s="13">
        <f t="shared" ref="D37:E37" si="9">SUM(D33:D36)</f>
        <v>97842.34</v>
      </c>
      <c r="E37" s="13">
        <f t="shared" si="9"/>
        <v>61587.7</v>
      </c>
      <c r="F37" s="13">
        <f t="shared" si="1"/>
        <v>62.945857590895713</v>
      </c>
      <c r="G37" s="150"/>
      <c r="H37" s="161"/>
    </row>
    <row r="38" spans="1:8" ht="15" customHeight="1" x14ac:dyDescent="0.25">
      <c r="A38" s="103" t="s">
        <v>26</v>
      </c>
      <c r="B38" s="105" t="s">
        <v>52</v>
      </c>
      <c r="C38" s="43" t="s">
        <v>7</v>
      </c>
      <c r="D38" s="15">
        <f t="shared" ref="D38:E41" si="10">D43</f>
        <v>0</v>
      </c>
      <c r="E38" s="15">
        <f t="shared" si="10"/>
        <v>0</v>
      </c>
      <c r="F38" s="13">
        <v>0</v>
      </c>
      <c r="G38" s="154"/>
      <c r="H38" s="151"/>
    </row>
    <row r="39" spans="1:8" ht="15" customHeight="1" x14ac:dyDescent="0.25">
      <c r="A39" s="103"/>
      <c r="B39" s="105"/>
      <c r="C39" s="43" t="s">
        <v>8</v>
      </c>
      <c r="D39" s="15">
        <f t="shared" si="10"/>
        <v>397.6</v>
      </c>
      <c r="E39" s="15">
        <f t="shared" si="10"/>
        <v>397.6</v>
      </c>
      <c r="F39" s="13">
        <f t="shared" si="1"/>
        <v>100</v>
      </c>
      <c r="G39" s="154"/>
      <c r="H39" s="152"/>
    </row>
    <row r="40" spans="1:8" ht="15" customHeight="1" x14ac:dyDescent="0.25">
      <c r="A40" s="103"/>
      <c r="B40" s="105"/>
      <c r="C40" s="43" t="s">
        <v>9</v>
      </c>
      <c r="D40" s="15">
        <f t="shared" si="10"/>
        <v>0</v>
      </c>
      <c r="E40" s="15">
        <f t="shared" si="10"/>
        <v>0</v>
      </c>
      <c r="F40" s="13">
        <v>0</v>
      </c>
      <c r="G40" s="154"/>
      <c r="H40" s="152"/>
    </row>
    <row r="41" spans="1:8" ht="15" customHeight="1" x14ac:dyDescent="0.25">
      <c r="A41" s="103"/>
      <c r="B41" s="105"/>
      <c r="C41" s="40" t="s">
        <v>10</v>
      </c>
      <c r="D41" s="15">
        <f t="shared" si="10"/>
        <v>0</v>
      </c>
      <c r="E41" s="15">
        <f t="shared" si="10"/>
        <v>0</v>
      </c>
      <c r="F41" s="13">
        <v>0</v>
      </c>
      <c r="G41" s="154"/>
      <c r="H41" s="152"/>
    </row>
    <row r="42" spans="1:8" ht="15" customHeight="1" x14ac:dyDescent="0.25">
      <c r="A42" s="103"/>
      <c r="B42" s="105"/>
      <c r="C42" s="39" t="s">
        <v>11</v>
      </c>
      <c r="D42" s="14">
        <f t="shared" ref="D42:E42" si="11">SUM(D38:D41)</f>
        <v>397.6</v>
      </c>
      <c r="E42" s="14">
        <f t="shared" si="11"/>
        <v>397.6</v>
      </c>
      <c r="F42" s="14">
        <f t="shared" si="1"/>
        <v>100</v>
      </c>
      <c r="G42" s="154"/>
      <c r="H42" s="153"/>
    </row>
    <row r="43" spans="1:8" ht="15" customHeight="1" x14ac:dyDescent="0.25">
      <c r="A43" s="98" t="s">
        <v>28</v>
      </c>
      <c r="B43" s="102" t="s">
        <v>53</v>
      </c>
      <c r="C43" s="43" t="s">
        <v>7</v>
      </c>
      <c r="D43" s="15">
        <v>0</v>
      </c>
      <c r="E43" s="15">
        <v>0</v>
      </c>
      <c r="F43" s="13">
        <v>0</v>
      </c>
      <c r="G43" s="102" t="s">
        <v>301</v>
      </c>
      <c r="H43" s="162" t="s">
        <v>54</v>
      </c>
    </row>
    <row r="44" spans="1:8" ht="15" customHeight="1" x14ac:dyDescent="0.25">
      <c r="A44" s="98"/>
      <c r="B44" s="102"/>
      <c r="C44" s="43" t="s">
        <v>8</v>
      </c>
      <c r="D44" s="15">
        <v>397.6</v>
      </c>
      <c r="E44" s="15">
        <v>397.6</v>
      </c>
      <c r="F44" s="13">
        <f t="shared" si="1"/>
        <v>100</v>
      </c>
      <c r="G44" s="102"/>
      <c r="H44" s="163"/>
    </row>
    <row r="45" spans="1:8" ht="15" customHeight="1" x14ac:dyDescent="0.25">
      <c r="A45" s="98"/>
      <c r="B45" s="102"/>
      <c r="C45" s="43" t="s">
        <v>9</v>
      </c>
      <c r="D45" s="15">
        <v>0</v>
      </c>
      <c r="E45" s="15">
        <v>0</v>
      </c>
      <c r="F45" s="13">
        <v>0</v>
      </c>
      <c r="G45" s="102"/>
      <c r="H45" s="163"/>
    </row>
    <row r="46" spans="1:8" ht="15" customHeight="1" x14ac:dyDescent="0.25">
      <c r="A46" s="98"/>
      <c r="B46" s="102"/>
      <c r="C46" s="40" t="s">
        <v>10</v>
      </c>
      <c r="D46" s="15">
        <v>0</v>
      </c>
      <c r="E46" s="15">
        <v>0</v>
      </c>
      <c r="F46" s="13">
        <v>0</v>
      </c>
      <c r="G46" s="102"/>
      <c r="H46" s="163"/>
    </row>
    <row r="47" spans="1:8" x14ac:dyDescent="0.25">
      <c r="A47" s="98"/>
      <c r="B47" s="102"/>
      <c r="C47" s="38" t="s">
        <v>11</v>
      </c>
      <c r="D47" s="13">
        <f t="shared" ref="D47:E47" si="12">SUM(D43:D46)</f>
        <v>397.6</v>
      </c>
      <c r="E47" s="13">
        <f t="shared" si="12"/>
        <v>397.6</v>
      </c>
      <c r="F47" s="13">
        <f t="shared" si="1"/>
        <v>100</v>
      </c>
      <c r="G47" s="150"/>
      <c r="H47" s="164"/>
    </row>
  </sheetData>
  <mergeCells count="40">
    <mergeCell ref="H43:H47"/>
    <mergeCell ref="H18:H27"/>
    <mergeCell ref="H13:H17"/>
    <mergeCell ref="A3:A7"/>
    <mergeCell ref="B3:B7"/>
    <mergeCell ref="G3:G7"/>
    <mergeCell ref="H3:H7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A1:B2"/>
    <mergeCell ref="C1:C2"/>
    <mergeCell ref="D1:F1"/>
    <mergeCell ref="G1:G2"/>
    <mergeCell ref="H1:H2"/>
    <mergeCell ref="G8:G12"/>
    <mergeCell ref="H38:H42"/>
    <mergeCell ref="A38:A42"/>
    <mergeCell ref="B38:B42"/>
    <mergeCell ref="G38:G42"/>
    <mergeCell ref="A23:A27"/>
    <mergeCell ref="B23:B27"/>
    <mergeCell ref="G23:G27"/>
    <mergeCell ref="A28:A32"/>
    <mergeCell ref="B28:B32"/>
    <mergeCell ref="G28:G32"/>
    <mergeCell ref="H28:H32"/>
    <mergeCell ref="H33:H37"/>
    <mergeCell ref="A43:A47"/>
    <mergeCell ref="B43:B47"/>
    <mergeCell ref="G43:G47"/>
    <mergeCell ref="A33:A37"/>
    <mergeCell ref="B33:B37"/>
    <mergeCell ref="G33:G37"/>
  </mergeCells>
  <pageMargins left="0.7" right="0.7" top="0.75" bottom="0.75" header="0.3" footer="0.3"/>
  <pageSetup paperSize="9" scale="77" fitToHeight="0" orientation="landscape" r:id="rId1"/>
  <rowBreaks count="2" manualBreakCount="2">
    <brk id="22" max="16383" man="1"/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zoomScaleNormal="100" workbookViewId="0">
      <selection activeCell="E6" sqref="E6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6" width="12.85546875" customWidth="1"/>
    <col min="7" max="7" width="44" customWidth="1"/>
    <col min="8" max="8" width="37.14062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5">
      <c r="A3" s="111" t="s">
        <v>55</v>
      </c>
      <c r="B3" s="105" t="s">
        <v>56</v>
      </c>
      <c r="C3" s="49" t="s">
        <v>7</v>
      </c>
      <c r="D3" s="13">
        <f t="shared" ref="D3:E6" si="0">D8+D38</f>
        <v>138.30000000000001</v>
      </c>
      <c r="E3" s="13">
        <f t="shared" si="0"/>
        <v>138.30000000000001</v>
      </c>
      <c r="F3" s="13">
        <f t="shared" ref="F3:F72" si="1">E3/D3*100</f>
        <v>100</v>
      </c>
      <c r="G3" s="124"/>
      <c r="H3" s="104"/>
    </row>
    <row r="4" spans="1:8" x14ac:dyDescent="0.25">
      <c r="A4" s="111"/>
      <c r="B4" s="105"/>
      <c r="C4" s="49" t="s">
        <v>8</v>
      </c>
      <c r="D4" s="13">
        <f t="shared" si="0"/>
        <v>8062</v>
      </c>
      <c r="E4" s="13">
        <f t="shared" si="0"/>
        <v>5432.5</v>
      </c>
      <c r="F4" s="13">
        <f t="shared" si="1"/>
        <v>67.38402381543041</v>
      </c>
      <c r="G4" s="124"/>
      <c r="H4" s="104"/>
    </row>
    <row r="5" spans="1:8" x14ac:dyDescent="0.25">
      <c r="A5" s="111"/>
      <c r="B5" s="105"/>
      <c r="C5" s="49" t="s">
        <v>9</v>
      </c>
      <c r="D5" s="13">
        <f>D10+D40</f>
        <v>456385.48</v>
      </c>
      <c r="E5" s="13">
        <f t="shared" si="0"/>
        <v>216494.3</v>
      </c>
      <c r="F5" s="13">
        <f t="shared" si="1"/>
        <v>47.436719502995587</v>
      </c>
      <c r="G5" s="124"/>
      <c r="H5" s="104"/>
    </row>
    <row r="6" spans="1:8" x14ac:dyDescent="0.25">
      <c r="A6" s="111"/>
      <c r="B6" s="105"/>
      <c r="C6" s="68" t="s">
        <v>10</v>
      </c>
      <c r="D6" s="13">
        <f t="shared" si="0"/>
        <v>11474.8</v>
      </c>
      <c r="E6" s="13">
        <f t="shared" si="0"/>
        <v>11332.9</v>
      </c>
      <c r="F6" s="13">
        <f t="shared" si="1"/>
        <v>98.763377139470848</v>
      </c>
      <c r="G6" s="124"/>
      <c r="H6" s="104"/>
    </row>
    <row r="7" spans="1:8" x14ac:dyDescent="0.25">
      <c r="A7" s="111"/>
      <c r="B7" s="105"/>
      <c r="C7" s="45" t="s">
        <v>11</v>
      </c>
      <c r="D7" s="14">
        <f>SUM(D3:D5)</f>
        <v>464585.77999999997</v>
      </c>
      <c r="E7" s="14">
        <f>SUM(E3:E5)</f>
        <v>222065.09999999998</v>
      </c>
      <c r="F7" s="14">
        <f>E7/D7*100</f>
        <v>47.798514194730622</v>
      </c>
      <c r="G7" s="124"/>
      <c r="H7" s="104"/>
    </row>
    <row r="8" spans="1:8" x14ac:dyDescent="0.25">
      <c r="A8" s="103" t="s">
        <v>13</v>
      </c>
      <c r="B8" s="105" t="s">
        <v>57</v>
      </c>
      <c r="C8" s="49" t="s">
        <v>7</v>
      </c>
      <c r="D8" s="15">
        <f t="shared" ref="D8:E11" si="2">D13+D18+D23+D28+D33</f>
        <v>0</v>
      </c>
      <c r="E8" s="15">
        <f t="shared" si="2"/>
        <v>0</v>
      </c>
      <c r="F8" s="13">
        <v>0</v>
      </c>
      <c r="G8" s="124"/>
      <c r="H8" s="104"/>
    </row>
    <row r="9" spans="1:8" x14ac:dyDescent="0.25">
      <c r="A9" s="103"/>
      <c r="B9" s="105"/>
      <c r="C9" s="49" t="s">
        <v>8</v>
      </c>
      <c r="D9" s="15">
        <f t="shared" si="2"/>
        <v>1028.8</v>
      </c>
      <c r="E9" s="15">
        <f t="shared" si="2"/>
        <v>763.1</v>
      </c>
      <c r="F9" s="13">
        <f t="shared" si="1"/>
        <v>74.173794712286167</v>
      </c>
      <c r="G9" s="124"/>
      <c r="H9" s="104"/>
    </row>
    <row r="10" spans="1:8" x14ac:dyDescent="0.25">
      <c r="A10" s="103"/>
      <c r="B10" s="105"/>
      <c r="C10" s="49" t="s">
        <v>9</v>
      </c>
      <c r="D10" s="15">
        <f t="shared" si="2"/>
        <v>67676.14</v>
      </c>
      <c r="E10" s="15">
        <f t="shared" si="2"/>
        <v>44895.299999999996</v>
      </c>
      <c r="F10" s="13">
        <f t="shared" si="1"/>
        <v>66.338446607622714</v>
      </c>
      <c r="G10" s="124"/>
      <c r="H10" s="104"/>
    </row>
    <row r="11" spans="1:8" x14ac:dyDescent="0.25">
      <c r="A11" s="103"/>
      <c r="B11" s="105"/>
      <c r="C11" s="48" t="s">
        <v>10</v>
      </c>
      <c r="D11" s="15">
        <f t="shared" si="2"/>
        <v>8500</v>
      </c>
      <c r="E11" s="15">
        <f t="shared" si="2"/>
        <v>8530.9</v>
      </c>
      <c r="F11" s="13">
        <f t="shared" si="1"/>
        <v>100.3635294117647</v>
      </c>
      <c r="G11" s="124"/>
      <c r="H11" s="104"/>
    </row>
    <row r="12" spans="1:8" x14ac:dyDescent="0.25">
      <c r="A12" s="103"/>
      <c r="B12" s="105"/>
      <c r="C12" s="45" t="s">
        <v>11</v>
      </c>
      <c r="D12" s="14">
        <f t="shared" ref="D12:E12" si="3">SUM(D8:D11)</f>
        <v>77204.94</v>
      </c>
      <c r="E12" s="14">
        <f t="shared" si="3"/>
        <v>54189.299999999996</v>
      </c>
      <c r="F12" s="14">
        <f t="shared" si="1"/>
        <v>70.188902419974681</v>
      </c>
      <c r="G12" s="124"/>
      <c r="H12" s="104"/>
    </row>
    <row r="13" spans="1:8" ht="20.100000000000001" customHeight="1" x14ac:dyDescent="0.25">
      <c r="A13" s="98" t="s">
        <v>33</v>
      </c>
      <c r="B13" s="102" t="s">
        <v>58</v>
      </c>
      <c r="C13" s="49" t="s">
        <v>7</v>
      </c>
      <c r="D13" s="15">
        <v>0</v>
      </c>
      <c r="E13" s="15">
        <v>0</v>
      </c>
      <c r="F13" s="13">
        <v>0</v>
      </c>
      <c r="G13" s="102" t="s">
        <v>310</v>
      </c>
      <c r="H13" s="162" t="s">
        <v>358</v>
      </c>
    </row>
    <row r="14" spans="1:8" ht="20.100000000000001" customHeight="1" x14ac:dyDescent="0.25">
      <c r="A14" s="98"/>
      <c r="B14" s="102"/>
      <c r="C14" s="49" t="s">
        <v>8</v>
      </c>
      <c r="D14" s="13">
        <v>0</v>
      </c>
      <c r="E14" s="13">
        <v>0</v>
      </c>
      <c r="F14" s="13">
        <v>0</v>
      </c>
      <c r="G14" s="102"/>
      <c r="H14" s="163"/>
    </row>
    <row r="15" spans="1:8" ht="20.100000000000001" customHeight="1" x14ac:dyDescent="0.25">
      <c r="A15" s="98"/>
      <c r="B15" s="102"/>
      <c r="C15" s="49" t="s">
        <v>9</v>
      </c>
      <c r="D15" s="13">
        <v>359.4</v>
      </c>
      <c r="E15" s="13">
        <v>272.5</v>
      </c>
      <c r="F15" s="13">
        <f t="shared" si="1"/>
        <v>75.820812465219817</v>
      </c>
      <c r="G15" s="102"/>
      <c r="H15" s="163"/>
    </row>
    <row r="16" spans="1:8" ht="20.100000000000001" customHeight="1" x14ac:dyDescent="0.25">
      <c r="A16" s="98"/>
      <c r="B16" s="102"/>
      <c r="C16" s="48" t="s">
        <v>10</v>
      </c>
      <c r="D16" s="13">
        <v>0</v>
      </c>
      <c r="E16" s="13">
        <v>0</v>
      </c>
      <c r="F16" s="13">
        <v>0</v>
      </c>
      <c r="G16" s="102"/>
      <c r="H16" s="163"/>
    </row>
    <row r="17" spans="1:8" ht="20.100000000000001" customHeight="1" x14ac:dyDescent="0.25">
      <c r="A17" s="98"/>
      <c r="B17" s="102"/>
      <c r="C17" s="44" t="s">
        <v>11</v>
      </c>
      <c r="D17" s="13">
        <f t="shared" ref="D17:E17" si="4">SUM(D13:D16)</f>
        <v>359.4</v>
      </c>
      <c r="E17" s="13">
        <f t="shared" si="4"/>
        <v>272.5</v>
      </c>
      <c r="F17" s="13">
        <f t="shared" si="1"/>
        <v>75.820812465219817</v>
      </c>
      <c r="G17" s="102"/>
      <c r="H17" s="163"/>
    </row>
    <row r="18" spans="1:8" x14ac:dyDescent="0.25">
      <c r="A18" s="98" t="s">
        <v>35</v>
      </c>
      <c r="B18" s="102" t="s">
        <v>59</v>
      </c>
      <c r="C18" s="49" t="s">
        <v>7</v>
      </c>
      <c r="D18" s="13">
        <v>0</v>
      </c>
      <c r="E18" s="13">
        <v>0</v>
      </c>
      <c r="F18" s="13">
        <v>0</v>
      </c>
      <c r="G18" s="102" t="s">
        <v>284</v>
      </c>
      <c r="H18" s="163"/>
    </row>
    <row r="19" spans="1:8" x14ac:dyDescent="0.25">
      <c r="A19" s="98"/>
      <c r="B19" s="102"/>
      <c r="C19" s="49" t="s">
        <v>8</v>
      </c>
      <c r="D19" s="13">
        <v>0</v>
      </c>
      <c r="E19" s="13">
        <v>0</v>
      </c>
      <c r="F19" s="13">
        <v>0</v>
      </c>
      <c r="G19" s="102"/>
      <c r="H19" s="163"/>
    </row>
    <row r="20" spans="1:8" x14ac:dyDescent="0.25">
      <c r="A20" s="98"/>
      <c r="B20" s="102"/>
      <c r="C20" s="49" t="s">
        <v>9</v>
      </c>
      <c r="D20" s="13">
        <v>2580</v>
      </c>
      <c r="E20" s="13">
        <v>2272.6999999999998</v>
      </c>
      <c r="F20" s="13">
        <f t="shared" si="1"/>
        <v>88.089147286821699</v>
      </c>
      <c r="G20" s="102"/>
      <c r="H20" s="163"/>
    </row>
    <row r="21" spans="1:8" x14ac:dyDescent="0.25">
      <c r="A21" s="98"/>
      <c r="B21" s="102"/>
      <c r="C21" s="48" t="s">
        <v>10</v>
      </c>
      <c r="D21" s="13">
        <v>0</v>
      </c>
      <c r="E21" s="13">
        <v>0</v>
      </c>
      <c r="F21" s="13">
        <v>0</v>
      </c>
      <c r="G21" s="102"/>
      <c r="H21" s="163"/>
    </row>
    <row r="22" spans="1:8" x14ac:dyDescent="0.25">
      <c r="A22" s="98"/>
      <c r="B22" s="102"/>
      <c r="C22" s="44" t="s">
        <v>11</v>
      </c>
      <c r="D22" s="13">
        <f t="shared" ref="D22:E22" si="5">SUM(D18:D21)</f>
        <v>2580</v>
      </c>
      <c r="E22" s="13">
        <f t="shared" si="5"/>
        <v>2272.6999999999998</v>
      </c>
      <c r="F22" s="13">
        <f t="shared" si="1"/>
        <v>88.089147286821699</v>
      </c>
      <c r="G22" s="102"/>
      <c r="H22" s="163"/>
    </row>
    <row r="23" spans="1:8" ht="21" customHeight="1" x14ac:dyDescent="0.25">
      <c r="A23" s="170" t="s">
        <v>41</v>
      </c>
      <c r="B23" s="102" t="s">
        <v>60</v>
      </c>
      <c r="C23" s="49" t="s">
        <v>7</v>
      </c>
      <c r="D23" s="13">
        <v>0</v>
      </c>
      <c r="E23" s="13">
        <v>0</v>
      </c>
      <c r="F23" s="13">
        <v>0</v>
      </c>
      <c r="G23" s="102" t="s">
        <v>380</v>
      </c>
      <c r="H23" s="163"/>
    </row>
    <row r="24" spans="1:8" ht="21" customHeight="1" x14ac:dyDescent="0.25">
      <c r="A24" s="170"/>
      <c r="B24" s="102"/>
      <c r="C24" s="49" t="s">
        <v>8</v>
      </c>
      <c r="D24" s="13">
        <v>0</v>
      </c>
      <c r="E24" s="13">
        <v>0</v>
      </c>
      <c r="F24" s="13">
        <v>0</v>
      </c>
      <c r="G24" s="102"/>
      <c r="H24" s="163"/>
    </row>
    <row r="25" spans="1:8" ht="21" customHeight="1" x14ac:dyDescent="0.25">
      <c r="A25" s="170"/>
      <c r="B25" s="102"/>
      <c r="C25" s="49" t="s">
        <v>9</v>
      </c>
      <c r="D25" s="13">
        <v>45711.8</v>
      </c>
      <c r="E25" s="13">
        <v>38457.699999999997</v>
      </c>
      <c r="F25" s="13">
        <f t="shared" si="1"/>
        <v>84.130793361889047</v>
      </c>
      <c r="G25" s="102"/>
      <c r="H25" s="163"/>
    </row>
    <row r="26" spans="1:8" ht="21" customHeight="1" x14ac:dyDescent="0.25">
      <c r="A26" s="170"/>
      <c r="B26" s="102"/>
      <c r="C26" s="68" t="s">
        <v>10</v>
      </c>
      <c r="D26" s="13">
        <v>8500</v>
      </c>
      <c r="E26" s="13">
        <v>8530.9</v>
      </c>
      <c r="F26" s="13">
        <v>100</v>
      </c>
      <c r="G26" s="102"/>
      <c r="H26" s="163"/>
    </row>
    <row r="27" spans="1:8" ht="21" customHeight="1" x14ac:dyDescent="0.25">
      <c r="A27" s="170"/>
      <c r="B27" s="102"/>
      <c r="C27" s="45" t="s">
        <v>11</v>
      </c>
      <c r="D27" s="13">
        <f t="shared" ref="D27:E27" si="6">SUM(D23:D26)</f>
        <v>54211.8</v>
      </c>
      <c r="E27" s="13">
        <f t="shared" si="6"/>
        <v>46988.6</v>
      </c>
      <c r="F27" s="13">
        <f t="shared" si="1"/>
        <v>86.675963535614002</v>
      </c>
      <c r="G27" s="102"/>
      <c r="H27" s="163"/>
    </row>
    <row r="28" spans="1:8" x14ac:dyDescent="0.25">
      <c r="A28" s="170" t="s">
        <v>16</v>
      </c>
      <c r="B28" s="102" t="s">
        <v>61</v>
      </c>
      <c r="C28" s="49" t="s">
        <v>7</v>
      </c>
      <c r="D28" s="13">
        <v>0</v>
      </c>
      <c r="E28" s="13">
        <v>0</v>
      </c>
      <c r="F28" s="13">
        <v>0</v>
      </c>
      <c r="G28" s="102" t="s">
        <v>311</v>
      </c>
      <c r="H28" s="163"/>
    </row>
    <row r="29" spans="1:8" x14ac:dyDescent="0.25">
      <c r="A29" s="170"/>
      <c r="B29" s="102"/>
      <c r="C29" s="49" t="s">
        <v>8</v>
      </c>
      <c r="D29" s="13">
        <v>0</v>
      </c>
      <c r="E29" s="13">
        <v>0</v>
      </c>
      <c r="F29" s="13">
        <v>0</v>
      </c>
      <c r="G29" s="102"/>
      <c r="H29" s="163"/>
    </row>
    <row r="30" spans="1:8" x14ac:dyDescent="0.25">
      <c r="A30" s="170"/>
      <c r="B30" s="102"/>
      <c r="C30" s="49" t="s">
        <v>9</v>
      </c>
      <c r="D30" s="13">
        <v>3712.5</v>
      </c>
      <c r="E30" s="13">
        <v>2642.3</v>
      </c>
      <c r="F30" s="13">
        <f t="shared" si="1"/>
        <v>71.173063973063975</v>
      </c>
      <c r="G30" s="102"/>
      <c r="H30" s="163"/>
    </row>
    <row r="31" spans="1:8" x14ac:dyDescent="0.25">
      <c r="A31" s="170"/>
      <c r="B31" s="102"/>
      <c r="C31" s="48" t="s">
        <v>10</v>
      </c>
      <c r="D31" s="13">
        <v>0</v>
      </c>
      <c r="E31" s="13">
        <v>0</v>
      </c>
      <c r="F31" s="13">
        <v>0</v>
      </c>
      <c r="G31" s="102"/>
      <c r="H31" s="163"/>
    </row>
    <row r="32" spans="1:8" x14ac:dyDescent="0.25">
      <c r="A32" s="170"/>
      <c r="B32" s="102"/>
      <c r="C32" s="44" t="s">
        <v>11</v>
      </c>
      <c r="D32" s="13">
        <f t="shared" ref="D32:E32" si="7">SUM(D28:D31)</f>
        <v>3712.5</v>
      </c>
      <c r="E32" s="13">
        <f t="shared" si="7"/>
        <v>2642.3</v>
      </c>
      <c r="F32" s="13">
        <f t="shared" si="1"/>
        <v>71.173063973063975</v>
      </c>
      <c r="G32" s="102"/>
      <c r="H32" s="163"/>
    </row>
    <row r="33" spans="1:8" ht="45" customHeight="1" x14ac:dyDescent="0.25">
      <c r="A33" s="98" t="s">
        <v>62</v>
      </c>
      <c r="B33" s="102" t="s">
        <v>63</v>
      </c>
      <c r="C33" s="49" t="s">
        <v>7</v>
      </c>
      <c r="D33" s="13">
        <v>0</v>
      </c>
      <c r="E33" s="13">
        <v>0</v>
      </c>
      <c r="F33" s="13">
        <v>0</v>
      </c>
      <c r="G33" s="102" t="s">
        <v>381</v>
      </c>
      <c r="H33" s="163"/>
    </row>
    <row r="34" spans="1:8" ht="45" customHeight="1" x14ac:dyDescent="0.25">
      <c r="A34" s="98"/>
      <c r="B34" s="102"/>
      <c r="C34" s="49" t="s">
        <v>8</v>
      </c>
      <c r="D34" s="13">
        <v>1028.8</v>
      </c>
      <c r="E34" s="13">
        <v>763.1</v>
      </c>
      <c r="F34" s="13">
        <f t="shared" si="1"/>
        <v>74.173794712286167</v>
      </c>
      <c r="G34" s="102"/>
      <c r="H34" s="163"/>
    </row>
    <row r="35" spans="1:8" ht="45" customHeight="1" x14ac:dyDescent="0.25">
      <c r="A35" s="98"/>
      <c r="B35" s="102"/>
      <c r="C35" s="49" t="s">
        <v>9</v>
      </c>
      <c r="D35" s="13">
        <v>15312.44</v>
      </c>
      <c r="E35" s="13">
        <v>1250.0999999999999</v>
      </c>
      <c r="F35" s="13">
        <f t="shared" si="1"/>
        <v>8.1639503567034382</v>
      </c>
      <c r="G35" s="102"/>
      <c r="H35" s="163"/>
    </row>
    <row r="36" spans="1:8" ht="45" customHeight="1" x14ac:dyDescent="0.25">
      <c r="A36" s="98"/>
      <c r="B36" s="102"/>
      <c r="C36" s="48" t="s">
        <v>10</v>
      </c>
      <c r="D36" s="13">
        <v>0</v>
      </c>
      <c r="E36" s="13">
        <v>0</v>
      </c>
      <c r="F36" s="13">
        <v>0</v>
      </c>
      <c r="G36" s="102"/>
      <c r="H36" s="163"/>
    </row>
    <row r="37" spans="1:8" ht="45" customHeight="1" x14ac:dyDescent="0.25">
      <c r="A37" s="98"/>
      <c r="B37" s="102"/>
      <c r="C37" s="44" t="s">
        <v>11</v>
      </c>
      <c r="D37" s="13">
        <f t="shared" ref="D37:E37" si="8">SUM(D33:D36)</f>
        <v>16341.24</v>
      </c>
      <c r="E37" s="13">
        <f t="shared" si="8"/>
        <v>2013.1999999999998</v>
      </c>
      <c r="F37" s="13">
        <f t="shared" si="1"/>
        <v>12.319750520768313</v>
      </c>
      <c r="G37" s="102"/>
      <c r="H37" s="163"/>
    </row>
    <row r="38" spans="1:8" x14ac:dyDescent="0.25">
      <c r="A38" s="103" t="s">
        <v>18</v>
      </c>
      <c r="B38" s="105" t="s">
        <v>64</v>
      </c>
      <c r="C38" s="49" t="s">
        <v>7</v>
      </c>
      <c r="D38" s="13">
        <f t="shared" ref="D38:E41" si="9">D43+D48+D53+D58+D63+D68</f>
        <v>138.30000000000001</v>
      </c>
      <c r="E38" s="13">
        <f t="shared" si="9"/>
        <v>138.30000000000001</v>
      </c>
      <c r="F38" s="13">
        <f t="shared" si="1"/>
        <v>100</v>
      </c>
      <c r="G38" s="124"/>
      <c r="H38" s="163"/>
    </row>
    <row r="39" spans="1:8" x14ac:dyDescent="0.25">
      <c r="A39" s="103"/>
      <c r="B39" s="105"/>
      <c r="C39" s="49" t="s">
        <v>8</v>
      </c>
      <c r="D39" s="13">
        <f t="shared" si="9"/>
        <v>7033.2</v>
      </c>
      <c r="E39" s="13">
        <f t="shared" si="9"/>
        <v>4669.3999999999996</v>
      </c>
      <c r="F39" s="13">
        <f t="shared" si="1"/>
        <v>66.390832053688214</v>
      </c>
      <c r="G39" s="124"/>
      <c r="H39" s="163"/>
    </row>
    <row r="40" spans="1:8" x14ac:dyDescent="0.25">
      <c r="A40" s="103"/>
      <c r="B40" s="105"/>
      <c r="C40" s="49" t="s">
        <v>9</v>
      </c>
      <c r="D40" s="13">
        <f t="shared" si="9"/>
        <v>388709.33999999997</v>
      </c>
      <c r="E40" s="13">
        <f t="shared" si="9"/>
        <v>171599</v>
      </c>
      <c r="F40" s="13">
        <f t="shared" si="1"/>
        <v>44.145839150662034</v>
      </c>
      <c r="G40" s="124"/>
      <c r="H40" s="163"/>
    </row>
    <row r="41" spans="1:8" x14ac:dyDescent="0.25">
      <c r="A41" s="103"/>
      <c r="B41" s="105"/>
      <c r="C41" s="48" t="s">
        <v>10</v>
      </c>
      <c r="D41" s="13">
        <f t="shared" si="9"/>
        <v>2974.8</v>
      </c>
      <c r="E41" s="13">
        <f t="shared" si="9"/>
        <v>2802</v>
      </c>
      <c r="F41" s="13">
        <f t="shared" si="1"/>
        <v>94.191206131504629</v>
      </c>
      <c r="G41" s="124"/>
      <c r="H41" s="163"/>
    </row>
    <row r="42" spans="1:8" x14ac:dyDescent="0.25">
      <c r="A42" s="103"/>
      <c r="B42" s="105"/>
      <c r="C42" s="45" t="s">
        <v>11</v>
      </c>
      <c r="D42" s="14">
        <f t="shared" ref="D42:E42" si="10">SUM(D38:D41)</f>
        <v>398855.63999999996</v>
      </c>
      <c r="E42" s="14">
        <f t="shared" si="10"/>
        <v>179208.7</v>
      </c>
      <c r="F42" s="14">
        <f t="shared" si="1"/>
        <v>44.930717289092371</v>
      </c>
      <c r="G42" s="124"/>
      <c r="H42" s="163"/>
    </row>
    <row r="43" spans="1:8" x14ac:dyDescent="0.25">
      <c r="A43" s="98" t="s">
        <v>65</v>
      </c>
      <c r="B43" s="102" t="s">
        <v>66</v>
      </c>
      <c r="C43" s="49" t="s">
        <v>7</v>
      </c>
      <c r="D43" s="15">
        <v>138.30000000000001</v>
      </c>
      <c r="E43" s="15">
        <v>138.30000000000001</v>
      </c>
      <c r="F43" s="13">
        <f t="shared" si="1"/>
        <v>100</v>
      </c>
      <c r="G43" s="173" t="s">
        <v>300</v>
      </c>
      <c r="H43" s="163"/>
    </row>
    <row r="44" spans="1:8" x14ac:dyDescent="0.25">
      <c r="A44" s="98"/>
      <c r="B44" s="102"/>
      <c r="C44" s="49" t="s">
        <v>8</v>
      </c>
      <c r="D44" s="15">
        <v>169</v>
      </c>
      <c r="E44" s="15">
        <v>169</v>
      </c>
      <c r="F44" s="13">
        <f t="shared" si="1"/>
        <v>100</v>
      </c>
      <c r="G44" s="174"/>
      <c r="H44" s="163"/>
    </row>
    <row r="45" spans="1:8" x14ac:dyDescent="0.25">
      <c r="A45" s="98"/>
      <c r="B45" s="102"/>
      <c r="C45" s="49" t="s">
        <v>9</v>
      </c>
      <c r="D45" s="15">
        <v>16.2</v>
      </c>
      <c r="E45" s="15">
        <v>16.2</v>
      </c>
      <c r="F45" s="13">
        <f t="shared" si="1"/>
        <v>100</v>
      </c>
      <c r="G45" s="174"/>
      <c r="H45" s="163"/>
    </row>
    <row r="46" spans="1:8" x14ac:dyDescent="0.25">
      <c r="A46" s="98"/>
      <c r="B46" s="102"/>
      <c r="C46" s="48" t="s">
        <v>10</v>
      </c>
      <c r="D46" s="15">
        <v>0</v>
      </c>
      <c r="E46" s="15">
        <v>0</v>
      </c>
      <c r="F46" s="13">
        <v>0</v>
      </c>
      <c r="G46" s="174"/>
      <c r="H46" s="163"/>
    </row>
    <row r="47" spans="1:8" x14ac:dyDescent="0.25">
      <c r="A47" s="98"/>
      <c r="B47" s="102"/>
      <c r="C47" s="44" t="s">
        <v>11</v>
      </c>
      <c r="D47" s="13">
        <f t="shared" ref="D47:E47" si="11">SUM(D43:D46)</f>
        <v>323.5</v>
      </c>
      <c r="E47" s="13">
        <f t="shared" si="11"/>
        <v>323.5</v>
      </c>
      <c r="F47" s="13">
        <f t="shared" si="1"/>
        <v>100</v>
      </c>
      <c r="G47" s="175"/>
      <c r="H47" s="163"/>
    </row>
    <row r="48" spans="1:8" x14ac:dyDescent="0.25">
      <c r="A48" s="171" t="s">
        <v>22</v>
      </c>
      <c r="B48" s="102" t="s">
        <v>67</v>
      </c>
      <c r="C48" s="49" t="s">
        <v>7</v>
      </c>
      <c r="D48" s="15">
        <v>0</v>
      </c>
      <c r="E48" s="15">
        <v>0</v>
      </c>
      <c r="F48" s="13">
        <v>0</v>
      </c>
      <c r="G48" s="101" t="s">
        <v>285</v>
      </c>
      <c r="H48" s="163"/>
    </row>
    <row r="49" spans="1:8" x14ac:dyDescent="0.25">
      <c r="A49" s="171"/>
      <c r="B49" s="102"/>
      <c r="C49" s="49" t="s">
        <v>8</v>
      </c>
      <c r="D49" s="15">
        <v>0</v>
      </c>
      <c r="E49" s="15">
        <v>0</v>
      </c>
      <c r="F49" s="13">
        <v>0</v>
      </c>
      <c r="G49" s="101"/>
      <c r="H49" s="163"/>
    </row>
    <row r="50" spans="1:8" x14ac:dyDescent="0.25">
      <c r="A50" s="171"/>
      <c r="B50" s="102"/>
      <c r="C50" s="49" t="s">
        <v>9</v>
      </c>
      <c r="D50" s="15">
        <v>4991.3999999999996</v>
      </c>
      <c r="E50" s="15">
        <v>4283.3</v>
      </c>
      <c r="F50" s="13">
        <f t="shared" si="1"/>
        <v>85.813599390952447</v>
      </c>
      <c r="G50" s="101"/>
      <c r="H50" s="163"/>
    </row>
    <row r="51" spans="1:8" x14ac:dyDescent="0.25">
      <c r="A51" s="171"/>
      <c r="B51" s="102"/>
      <c r="C51" s="48" t="s">
        <v>10</v>
      </c>
      <c r="D51" s="15">
        <v>0</v>
      </c>
      <c r="E51" s="15">
        <v>0</v>
      </c>
      <c r="F51" s="13">
        <v>0</v>
      </c>
      <c r="G51" s="101"/>
      <c r="H51" s="163"/>
    </row>
    <row r="52" spans="1:8" x14ac:dyDescent="0.25">
      <c r="A52" s="171"/>
      <c r="B52" s="102"/>
      <c r="C52" s="44" t="s">
        <v>11</v>
      </c>
      <c r="D52" s="13">
        <f t="shared" ref="D52:E52" si="12">SUM(D48:D51)</f>
        <v>4991.3999999999996</v>
      </c>
      <c r="E52" s="13">
        <f t="shared" si="12"/>
        <v>4283.3</v>
      </c>
      <c r="F52" s="13">
        <f t="shared" si="1"/>
        <v>85.813599390952447</v>
      </c>
      <c r="G52" s="101"/>
      <c r="H52" s="163"/>
    </row>
    <row r="53" spans="1:8" ht="24.95" customHeight="1" x14ac:dyDescent="0.25">
      <c r="A53" s="171" t="s">
        <v>24</v>
      </c>
      <c r="B53" s="102" t="s">
        <v>60</v>
      </c>
      <c r="C53" s="49" t="s">
        <v>7</v>
      </c>
      <c r="D53" s="15">
        <v>0</v>
      </c>
      <c r="E53" s="15">
        <v>0</v>
      </c>
      <c r="F53" s="13">
        <v>0</v>
      </c>
      <c r="G53" s="176" t="s">
        <v>382</v>
      </c>
      <c r="H53" s="163"/>
    </row>
    <row r="54" spans="1:8" ht="24.95" customHeight="1" x14ac:dyDescent="0.25">
      <c r="A54" s="171"/>
      <c r="B54" s="102"/>
      <c r="C54" s="49" t="s">
        <v>8</v>
      </c>
      <c r="D54" s="15">
        <v>0</v>
      </c>
      <c r="E54" s="15">
        <v>0</v>
      </c>
      <c r="F54" s="13">
        <v>0</v>
      </c>
      <c r="G54" s="177"/>
      <c r="H54" s="163"/>
    </row>
    <row r="55" spans="1:8" ht="24.95" customHeight="1" x14ac:dyDescent="0.25">
      <c r="A55" s="171"/>
      <c r="B55" s="102"/>
      <c r="C55" s="49" t="s">
        <v>9</v>
      </c>
      <c r="D55" s="15">
        <v>173744.4</v>
      </c>
      <c r="E55" s="15">
        <v>143734</v>
      </c>
      <c r="F55" s="13">
        <f t="shared" si="1"/>
        <v>82.727270634334118</v>
      </c>
      <c r="G55" s="177"/>
      <c r="H55" s="163"/>
    </row>
    <row r="56" spans="1:8" ht="24.95" customHeight="1" x14ac:dyDescent="0.25">
      <c r="A56" s="171"/>
      <c r="B56" s="102"/>
      <c r="C56" s="68" t="s">
        <v>10</v>
      </c>
      <c r="D56" s="15">
        <v>2974.8</v>
      </c>
      <c r="E56" s="15">
        <v>2802</v>
      </c>
      <c r="F56" s="13">
        <f t="shared" si="1"/>
        <v>94.191206131504629</v>
      </c>
      <c r="G56" s="177"/>
      <c r="H56" s="163"/>
    </row>
    <row r="57" spans="1:8" ht="24.95" customHeight="1" x14ac:dyDescent="0.25">
      <c r="A57" s="171"/>
      <c r="B57" s="102"/>
      <c r="C57" s="44" t="s">
        <v>11</v>
      </c>
      <c r="D57" s="13">
        <f t="shared" ref="D57:E57" si="13">SUM(D53:D56)</f>
        <v>176719.19999999998</v>
      </c>
      <c r="E57" s="13">
        <f t="shared" si="13"/>
        <v>146536</v>
      </c>
      <c r="F57" s="13">
        <f t="shared" si="1"/>
        <v>82.920248620410248</v>
      </c>
      <c r="G57" s="178"/>
      <c r="H57" s="163"/>
    </row>
    <row r="58" spans="1:8" x14ac:dyDescent="0.25">
      <c r="A58" s="98" t="s">
        <v>68</v>
      </c>
      <c r="B58" s="102" t="s">
        <v>69</v>
      </c>
      <c r="C58" s="49" t="s">
        <v>7</v>
      </c>
      <c r="D58" s="15">
        <v>0</v>
      </c>
      <c r="E58" s="15">
        <v>0</v>
      </c>
      <c r="F58" s="13">
        <v>0</v>
      </c>
      <c r="G58" s="176" t="s">
        <v>70</v>
      </c>
      <c r="H58" s="163"/>
    </row>
    <row r="59" spans="1:8" x14ac:dyDescent="0.25">
      <c r="A59" s="98"/>
      <c r="B59" s="102"/>
      <c r="C59" s="49" t="s">
        <v>8</v>
      </c>
      <c r="D59" s="15">
        <v>0</v>
      </c>
      <c r="E59" s="15">
        <v>0</v>
      </c>
      <c r="F59" s="13">
        <v>0</v>
      </c>
      <c r="G59" s="177"/>
      <c r="H59" s="163"/>
    </row>
    <row r="60" spans="1:8" x14ac:dyDescent="0.25">
      <c r="A60" s="98"/>
      <c r="B60" s="102"/>
      <c r="C60" s="49" t="s">
        <v>9</v>
      </c>
      <c r="D60" s="15">
        <v>14883.3</v>
      </c>
      <c r="E60" s="15">
        <v>10197.299999999999</v>
      </c>
      <c r="F60" s="13">
        <f t="shared" si="1"/>
        <v>68.515047066174844</v>
      </c>
      <c r="G60" s="177"/>
      <c r="H60" s="163"/>
    </row>
    <row r="61" spans="1:8" x14ac:dyDescent="0.25">
      <c r="A61" s="98"/>
      <c r="B61" s="102"/>
      <c r="C61" s="48" t="s">
        <v>10</v>
      </c>
      <c r="D61" s="15">
        <v>0</v>
      </c>
      <c r="E61" s="15">
        <v>0</v>
      </c>
      <c r="F61" s="13">
        <v>0</v>
      </c>
      <c r="G61" s="177"/>
      <c r="H61" s="163"/>
    </row>
    <row r="62" spans="1:8" x14ac:dyDescent="0.25">
      <c r="A62" s="98"/>
      <c r="B62" s="102"/>
      <c r="C62" s="44" t="s">
        <v>11</v>
      </c>
      <c r="D62" s="13">
        <f t="shared" ref="D62:E62" si="14">SUM(D58:D61)</f>
        <v>14883.3</v>
      </c>
      <c r="E62" s="13">
        <f t="shared" si="14"/>
        <v>10197.299999999999</v>
      </c>
      <c r="F62" s="13">
        <f t="shared" si="1"/>
        <v>68.515047066174844</v>
      </c>
      <c r="G62" s="178"/>
      <c r="H62" s="163"/>
    </row>
    <row r="63" spans="1:8" ht="21" customHeight="1" x14ac:dyDescent="0.25">
      <c r="A63" s="98" t="s">
        <v>71</v>
      </c>
      <c r="B63" s="172" t="s">
        <v>72</v>
      </c>
      <c r="C63" s="49" t="s">
        <v>7</v>
      </c>
      <c r="D63" s="67">
        <v>0</v>
      </c>
      <c r="E63" s="67">
        <v>0</v>
      </c>
      <c r="F63" s="13">
        <v>0</v>
      </c>
      <c r="G63" s="102" t="s">
        <v>312</v>
      </c>
      <c r="H63" s="163"/>
    </row>
    <row r="64" spans="1:8" ht="21" customHeight="1" x14ac:dyDescent="0.25">
      <c r="A64" s="98"/>
      <c r="B64" s="172"/>
      <c r="C64" s="49" t="s">
        <v>8</v>
      </c>
      <c r="D64" s="67">
        <v>6864.2</v>
      </c>
      <c r="E64" s="67">
        <v>4500.3999999999996</v>
      </c>
      <c r="F64" s="13">
        <f t="shared" si="1"/>
        <v>65.563357711022405</v>
      </c>
      <c r="G64" s="102"/>
      <c r="H64" s="163"/>
    </row>
    <row r="65" spans="1:8" ht="21" customHeight="1" x14ac:dyDescent="0.25">
      <c r="A65" s="98"/>
      <c r="B65" s="172"/>
      <c r="C65" s="49" t="s">
        <v>9</v>
      </c>
      <c r="D65" s="67">
        <v>361.3</v>
      </c>
      <c r="E65" s="67">
        <v>234.2</v>
      </c>
      <c r="F65" s="13">
        <f t="shared" si="1"/>
        <v>64.821477996125097</v>
      </c>
      <c r="G65" s="102"/>
      <c r="H65" s="163"/>
    </row>
    <row r="66" spans="1:8" ht="21" customHeight="1" x14ac:dyDescent="0.25">
      <c r="A66" s="98"/>
      <c r="B66" s="172"/>
      <c r="C66" s="48" t="s">
        <v>10</v>
      </c>
      <c r="D66" s="67">
        <v>0</v>
      </c>
      <c r="E66" s="67">
        <v>0</v>
      </c>
      <c r="F66" s="13">
        <v>0</v>
      </c>
      <c r="G66" s="102"/>
      <c r="H66" s="163"/>
    </row>
    <row r="67" spans="1:8" ht="21" customHeight="1" x14ac:dyDescent="0.25">
      <c r="A67" s="98"/>
      <c r="B67" s="172"/>
      <c r="C67" s="44" t="s">
        <v>11</v>
      </c>
      <c r="D67" s="13">
        <f t="shared" ref="D67:E67" si="15">SUM(D63:D66)</f>
        <v>7225.5</v>
      </c>
      <c r="E67" s="13">
        <f t="shared" si="15"/>
        <v>4734.5999999999995</v>
      </c>
      <c r="F67" s="13">
        <f t="shared" si="1"/>
        <v>65.526261158397332</v>
      </c>
      <c r="G67" s="102"/>
      <c r="H67" s="163"/>
    </row>
    <row r="68" spans="1:8" x14ac:dyDescent="0.25">
      <c r="A68" s="98" t="s">
        <v>73</v>
      </c>
      <c r="B68" s="102" t="s">
        <v>74</v>
      </c>
      <c r="C68" s="49" t="s">
        <v>7</v>
      </c>
      <c r="D68" s="15">
        <v>0</v>
      </c>
      <c r="E68" s="15">
        <v>0</v>
      </c>
      <c r="F68" s="13">
        <v>0</v>
      </c>
      <c r="G68" s="102" t="s">
        <v>286</v>
      </c>
      <c r="H68" s="163"/>
    </row>
    <row r="69" spans="1:8" x14ac:dyDescent="0.25">
      <c r="A69" s="98"/>
      <c r="B69" s="102"/>
      <c r="C69" s="49" t="s">
        <v>8</v>
      </c>
      <c r="D69" s="15">
        <v>0</v>
      </c>
      <c r="E69" s="15">
        <v>0</v>
      </c>
      <c r="F69" s="13">
        <v>0</v>
      </c>
      <c r="G69" s="102"/>
      <c r="H69" s="163"/>
    </row>
    <row r="70" spans="1:8" x14ac:dyDescent="0.25">
      <c r="A70" s="98"/>
      <c r="B70" s="102"/>
      <c r="C70" s="49" t="s">
        <v>9</v>
      </c>
      <c r="D70" s="15">
        <v>194712.74</v>
      </c>
      <c r="E70" s="15">
        <v>13134</v>
      </c>
      <c r="F70" s="13">
        <f t="shared" si="1"/>
        <v>6.7453213385010145</v>
      </c>
      <c r="G70" s="102"/>
      <c r="H70" s="163"/>
    </row>
    <row r="71" spans="1:8" x14ac:dyDescent="0.25">
      <c r="A71" s="98"/>
      <c r="B71" s="102"/>
      <c r="C71" s="48" t="s">
        <v>10</v>
      </c>
      <c r="D71" s="15">
        <v>0</v>
      </c>
      <c r="E71" s="15">
        <v>0</v>
      </c>
      <c r="F71" s="13">
        <v>0</v>
      </c>
      <c r="G71" s="102"/>
      <c r="H71" s="163"/>
    </row>
    <row r="72" spans="1:8" x14ac:dyDescent="0.25">
      <c r="A72" s="98"/>
      <c r="B72" s="102"/>
      <c r="C72" s="44" t="s">
        <v>11</v>
      </c>
      <c r="D72" s="13">
        <f t="shared" ref="D72:E72" si="16">SUM(D68:D71)</f>
        <v>194712.74</v>
      </c>
      <c r="E72" s="13">
        <f t="shared" si="16"/>
        <v>13134</v>
      </c>
      <c r="F72" s="13">
        <f t="shared" si="1"/>
        <v>6.7453213385010145</v>
      </c>
      <c r="G72" s="102"/>
      <c r="H72" s="164"/>
    </row>
  </sheetData>
  <mergeCells count="50">
    <mergeCell ref="G63:G67"/>
    <mergeCell ref="G3:G7"/>
    <mergeCell ref="G68:G72"/>
    <mergeCell ref="G1:G2"/>
    <mergeCell ref="H3:H7"/>
    <mergeCell ref="H13:H72"/>
    <mergeCell ref="H1:H2"/>
    <mergeCell ref="G8:G12"/>
    <mergeCell ref="H8:H12"/>
    <mergeCell ref="G13:G17"/>
    <mergeCell ref="G48:G52"/>
    <mergeCell ref="G43:G47"/>
    <mergeCell ref="G53:G57"/>
    <mergeCell ref="G58:G62"/>
    <mergeCell ref="C1:C2"/>
    <mergeCell ref="D1:F1"/>
    <mergeCell ref="G38:G42"/>
    <mergeCell ref="G33:G37"/>
    <mergeCell ref="G28:G32"/>
    <mergeCell ref="G23:G27"/>
    <mergeCell ref="G18:G22"/>
    <mergeCell ref="B68:B72"/>
    <mergeCell ref="B58:B62"/>
    <mergeCell ref="B43:B47"/>
    <mergeCell ref="A13:A17"/>
    <mergeCell ref="B13:B17"/>
    <mergeCell ref="A28:A32"/>
    <mergeCell ref="B28:B32"/>
    <mergeCell ref="A68:A72"/>
    <mergeCell ref="A58:A62"/>
    <mergeCell ref="B63:B67"/>
    <mergeCell ref="A63:A67"/>
    <mergeCell ref="A43:A47"/>
    <mergeCell ref="A53:A57"/>
    <mergeCell ref="B38:B42"/>
    <mergeCell ref="B33:B37"/>
    <mergeCell ref="B53:B57"/>
    <mergeCell ref="B48:B52"/>
    <mergeCell ref="A48:A52"/>
    <mergeCell ref="A8:A12"/>
    <mergeCell ref="A33:A37"/>
    <mergeCell ref="A3:A7"/>
    <mergeCell ref="A38:A42"/>
    <mergeCell ref="A1:B2"/>
    <mergeCell ref="B23:B27"/>
    <mergeCell ref="B18:B22"/>
    <mergeCell ref="B8:B12"/>
    <mergeCell ref="B3:B7"/>
    <mergeCell ref="A23:A27"/>
    <mergeCell ref="A18:A22"/>
  </mergeCells>
  <pageMargins left="0.7" right="0.7" top="0.75" bottom="0.75" header="0.3" footer="0.3"/>
  <pageSetup paperSize="9" scale="72" fitToHeight="0" orientation="landscape" r:id="rId1"/>
  <rowBreaks count="2" manualBreakCount="2">
    <brk id="32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8" sqref="C8:C17"/>
    </sheetView>
  </sheetViews>
  <sheetFormatPr defaultRowHeight="15" x14ac:dyDescent="0.25"/>
  <cols>
    <col min="1" max="1" width="4.85546875" bestFit="1" customWidth="1"/>
    <col min="2" max="2" width="35.42578125" customWidth="1"/>
    <col min="3" max="3" width="18.85546875" customWidth="1"/>
    <col min="4" max="6" width="12.85546875" customWidth="1"/>
    <col min="7" max="7" width="36.42578125" customWidth="1"/>
    <col min="8" max="8" width="37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75</v>
      </c>
      <c r="B3" s="105" t="s">
        <v>76</v>
      </c>
      <c r="C3" s="37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124"/>
      <c r="H3" s="104"/>
    </row>
    <row r="4" spans="1:8" ht="15" customHeight="1" x14ac:dyDescent="0.25">
      <c r="A4" s="111"/>
      <c r="B4" s="105">
        <v>0</v>
      </c>
      <c r="C4" s="37" t="s">
        <v>8</v>
      </c>
      <c r="D4" s="13">
        <f t="shared" si="0"/>
        <v>5622.9</v>
      </c>
      <c r="E4" s="13">
        <f t="shared" si="0"/>
        <v>4374.3</v>
      </c>
      <c r="F4" s="13">
        <f t="shared" ref="F4:F37" si="1">E4/D4*100</f>
        <v>77.794376567251774</v>
      </c>
      <c r="G4" s="124"/>
      <c r="H4" s="104"/>
    </row>
    <row r="5" spans="1:8" ht="15" customHeight="1" x14ac:dyDescent="0.25">
      <c r="A5" s="111"/>
      <c r="B5" s="105">
        <v>0</v>
      </c>
      <c r="C5" s="37" t="s">
        <v>9</v>
      </c>
      <c r="D5" s="13">
        <f t="shared" si="0"/>
        <v>8477.9</v>
      </c>
      <c r="E5" s="13">
        <f t="shared" si="0"/>
        <v>6618.2999999999993</v>
      </c>
      <c r="F5" s="13">
        <f t="shared" si="1"/>
        <v>78.065322780405523</v>
      </c>
      <c r="G5" s="124"/>
      <c r="H5" s="104"/>
    </row>
    <row r="6" spans="1:8" ht="15" customHeight="1" x14ac:dyDescent="0.25">
      <c r="A6" s="111"/>
      <c r="B6" s="105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ht="15" customHeight="1" x14ac:dyDescent="0.25">
      <c r="A7" s="111"/>
      <c r="B7" s="105"/>
      <c r="C7" s="30" t="s">
        <v>11</v>
      </c>
      <c r="D7" s="14">
        <f t="shared" ref="D7:E7" si="2">SUM(D3:D6)</f>
        <v>14100.8</v>
      </c>
      <c r="E7" s="14">
        <f t="shared" si="2"/>
        <v>10992.599999999999</v>
      </c>
      <c r="F7" s="14">
        <f t="shared" si="1"/>
        <v>77.957279019630093</v>
      </c>
      <c r="G7" s="124"/>
      <c r="H7" s="104"/>
    </row>
    <row r="8" spans="1:8" ht="23.1" customHeight="1" x14ac:dyDescent="0.25">
      <c r="A8" s="179" t="s">
        <v>13</v>
      </c>
      <c r="B8" s="182" t="s">
        <v>77</v>
      </c>
      <c r="C8" s="37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176" t="s">
        <v>353</v>
      </c>
      <c r="H8" s="185" t="s">
        <v>277</v>
      </c>
    </row>
    <row r="9" spans="1:8" ht="23.1" customHeight="1" x14ac:dyDescent="0.25">
      <c r="A9" s="180"/>
      <c r="B9" s="183"/>
      <c r="C9" s="37" t="s">
        <v>8</v>
      </c>
      <c r="D9" s="15">
        <f t="shared" si="3"/>
        <v>3511.6</v>
      </c>
      <c r="E9" s="15">
        <f t="shared" si="3"/>
        <v>2358.9</v>
      </c>
      <c r="F9" s="13">
        <f t="shared" si="1"/>
        <v>67.174507347078261</v>
      </c>
      <c r="G9" s="177"/>
      <c r="H9" s="165"/>
    </row>
    <row r="10" spans="1:8" ht="23.1" customHeight="1" x14ac:dyDescent="0.25">
      <c r="A10" s="180"/>
      <c r="B10" s="183"/>
      <c r="C10" s="37" t="s">
        <v>9</v>
      </c>
      <c r="D10" s="15">
        <f t="shared" si="3"/>
        <v>0</v>
      </c>
      <c r="E10" s="15">
        <f t="shared" si="3"/>
        <v>0</v>
      </c>
      <c r="F10" s="13">
        <v>0</v>
      </c>
      <c r="G10" s="177"/>
      <c r="H10" s="165"/>
    </row>
    <row r="11" spans="1:8" ht="23.1" customHeight="1" x14ac:dyDescent="0.25">
      <c r="A11" s="180"/>
      <c r="B11" s="183"/>
      <c r="C11" s="29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77"/>
      <c r="H11" s="165"/>
    </row>
    <row r="12" spans="1:8" ht="23.1" customHeight="1" x14ac:dyDescent="0.25">
      <c r="A12" s="181"/>
      <c r="B12" s="184"/>
      <c r="C12" s="33" t="s">
        <v>11</v>
      </c>
      <c r="D12" s="14">
        <f t="shared" ref="D12:E12" si="4">SUM(D8:D11)</f>
        <v>3511.6</v>
      </c>
      <c r="E12" s="14">
        <f t="shared" si="4"/>
        <v>2358.9</v>
      </c>
      <c r="F12" s="14">
        <f t="shared" si="1"/>
        <v>67.174507347078261</v>
      </c>
      <c r="G12" s="177"/>
      <c r="H12" s="165"/>
    </row>
    <row r="13" spans="1:8" ht="23.1" customHeight="1" x14ac:dyDescent="0.25">
      <c r="A13" s="186" t="s">
        <v>35</v>
      </c>
      <c r="B13" s="167" t="s">
        <v>78</v>
      </c>
      <c r="C13" s="32" t="s">
        <v>7</v>
      </c>
      <c r="D13" s="17">
        <v>0</v>
      </c>
      <c r="E13" s="17">
        <v>0</v>
      </c>
      <c r="F13" s="13">
        <v>0</v>
      </c>
      <c r="G13" s="177"/>
      <c r="H13" s="165"/>
    </row>
    <row r="14" spans="1:8" ht="23.1" customHeight="1" x14ac:dyDescent="0.25">
      <c r="A14" s="187"/>
      <c r="B14" s="168"/>
      <c r="C14" s="32" t="s">
        <v>8</v>
      </c>
      <c r="D14" s="17">
        <v>3511.6</v>
      </c>
      <c r="E14" s="17">
        <v>2358.9</v>
      </c>
      <c r="F14" s="13">
        <f t="shared" si="1"/>
        <v>67.174507347078261</v>
      </c>
      <c r="G14" s="177"/>
      <c r="H14" s="165"/>
    </row>
    <row r="15" spans="1:8" ht="23.1" customHeight="1" x14ac:dyDescent="0.25">
      <c r="A15" s="187"/>
      <c r="B15" s="168"/>
      <c r="C15" s="32" t="s">
        <v>9</v>
      </c>
      <c r="D15" s="17">
        <v>0</v>
      </c>
      <c r="E15" s="17">
        <v>0</v>
      </c>
      <c r="F15" s="13">
        <v>0</v>
      </c>
      <c r="G15" s="177"/>
      <c r="H15" s="165"/>
    </row>
    <row r="16" spans="1:8" ht="23.1" customHeight="1" x14ac:dyDescent="0.25">
      <c r="A16" s="187"/>
      <c r="B16" s="168"/>
      <c r="C16" s="32" t="s">
        <v>10</v>
      </c>
      <c r="D16" s="17">
        <v>0</v>
      </c>
      <c r="E16" s="17">
        <v>0</v>
      </c>
      <c r="F16" s="13">
        <v>0</v>
      </c>
      <c r="G16" s="177"/>
      <c r="H16" s="165"/>
    </row>
    <row r="17" spans="1:8" ht="23.1" customHeight="1" x14ac:dyDescent="0.25">
      <c r="A17" s="188"/>
      <c r="B17" s="169"/>
      <c r="C17" s="32" t="s">
        <v>11</v>
      </c>
      <c r="D17" s="13">
        <f t="shared" ref="D17:E17" si="5">SUM(D13:D16)</f>
        <v>3511.6</v>
      </c>
      <c r="E17" s="13">
        <f t="shared" si="5"/>
        <v>2358.9</v>
      </c>
      <c r="F17" s="13">
        <f t="shared" si="1"/>
        <v>67.174507347078261</v>
      </c>
      <c r="G17" s="178"/>
      <c r="H17" s="166"/>
    </row>
    <row r="18" spans="1:8" ht="21" customHeight="1" x14ac:dyDescent="0.25">
      <c r="A18" s="103" t="s">
        <v>18</v>
      </c>
      <c r="B18" s="105" t="s">
        <v>79</v>
      </c>
      <c r="C18" s="37" t="s">
        <v>7</v>
      </c>
      <c r="D18" s="15">
        <f t="shared" ref="D18:E21" si="6">D23</f>
        <v>0</v>
      </c>
      <c r="E18" s="15">
        <f t="shared" si="6"/>
        <v>0</v>
      </c>
      <c r="F18" s="13">
        <v>0</v>
      </c>
      <c r="G18" s="176" t="s">
        <v>278</v>
      </c>
      <c r="H18" s="185" t="s">
        <v>279</v>
      </c>
    </row>
    <row r="19" spans="1:8" ht="21" customHeight="1" x14ac:dyDescent="0.25">
      <c r="A19" s="103"/>
      <c r="B19" s="105"/>
      <c r="C19" s="37" t="s">
        <v>8</v>
      </c>
      <c r="D19" s="15">
        <f t="shared" si="6"/>
        <v>0</v>
      </c>
      <c r="E19" s="15">
        <f t="shared" si="6"/>
        <v>0</v>
      </c>
      <c r="F19" s="13">
        <v>0</v>
      </c>
      <c r="G19" s="177"/>
      <c r="H19" s="165"/>
    </row>
    <row r="20" spans="1:8" ht="21" customHeight="1" x14ac:dyDescent="0.25">
      <c r="A20" s="103"/>
      <c r="B20" s="105"/>
      <c r="C20" s="37" t="s">
        <v>9</v>
      </c>
      <c r="D20" s="15">
        <f t="shared" si="6"/>
        <v>1077.8</v>
      </c>
      <c r="E20" s="15">
        <f t="shared" si="6"/>
        <v>935.9</v>
      </c>
      <c r="F20" s="13">
        <f t="shared" si="1"/>
        <v>86.83429207645203</v>
      </c>
      <c r="G20" s="177"/>
      <c r="H20" s="165"/>
    </row>
    <row r="21" spans="1:8" ht="21" customHeight="1" x14ac:dyDescent="0.25">
      <c r="A21" s="103"/>
      <c r="B21" s="105"/>
      <c r="C21" s="29" t="s">
        <v>10</v>
      </c>
      <c r="D21" s="15">
        <f t="shared" si="6"/>
        <v>0</v>
      </c>
      <c r="E21" s="15">
        <f t="shared" si="6"/>
        <v>0</v>
      </c>
      <c r="F21" s="13">
        <v>0</v>
      </c>
      <c r="G21" s="177"/>
      <c r="H21" s="165"/>
    </row>
    <row r="22" spans="1:8" ht="21" customHeight="1" x14ac:dyDescent="0.25">
      <c r="A22" s="103"/>
      <c r="B22" s="105"/>
      <c r="C22" s="30" t="s">
        <v>11</v>
      </c>
      <c r="D22" s="14">
        <f t="shared" ref="D22:E22" si="7">SUM(D18:D21)</f>
        <v>1077.8</v>
      </c>
      <c r="E22" s="14">
        <f t="shared" si="7"/>
        <v>935.9</v>
      </c>
      <c r="F22" s="14">
        <f t="shared" si="1"/>
        <v>86.83429207645203</v>
      </c>
      <c r="G22" s="177"/>
      <c r="H22" s="165"/>
    </row>
    <row r="23" spans="1:8" ht="21" customHeight="1" x14ac:dyDescent="0.25">
      <c r="A23" s="98" t="s">
        <v>20</v>
      </c>
      <c r="B23" s="102" t="s">
        <v>80</v>
      </c>
      <c r="C23" s="37" t="s">
        <v>7</v>
      </c>
      <c r="D23" s="15">
        <v>0</v>
      </c>
      <c r="E23" s="15">
        <v>0</v>
      </c>
      <c r="F23" s="13">
        <v>0</v>
      </c>
      <c r="G23" s="177"/>
      <c r="H23" s="165"/>
    </row>
    <row r="24" spans="1:8" ht="21" customHeight="1" x14ac:dyDescent="0.25">
      <c r="A24" s="98"/>
      <c r="B24" s="102"/>
      <c r="C24" s="37" t="s">
        <v>8</v>
      </c>
      <c r="D24" s="15">
        <v>0</v>
      </c>
      <c r="E24" s="15">
        <v>0</v>
      </c>
      <c r="F24" s="13">
        <v>0</v>
      </c>
      <c r="G24" s="177"/>
      <c r="H24" s="165"/>
    </row>
    <row r="25" spans="1:8" ht="21" customHeight="1" x14ac:dyDescent="0.25">
      <c r="A25" s="98"/>
      <c r="B25" s="102"/>
      <c r="C25" s="37" t="s">
        <v>9</v>
      </c>
      <c r="D25" s="15">
        <v>1077.8</v>
      </c>
      <c r="E25" s="15">
        <v>935.9</v>
      </c>
      <c r="F25" s="13">
        <f t="shared" si="1"/>
        <v>86.83429207645203</v>
      </c>
      <c r="G25" s="177"/>
      <c r="H25" s="165"/>
    </row>
    <row r="26" spans="1:8" ht="21" customHeight="1" x14ac:dyDescent="0.25">
      <c r="A26" s="98"/>
      <c r="B26" s="102"/>
      <c r="C26" s="29" t="s">
        <v>10</v>
      </c>
      <c r="D26" s="15">
        <v>0</v>
      </c>
      <c r="E26" s="15">
        <v>0</v>
      </c>
      <c r="F26" s="13">
        <v>0</v>
      </c>
      <c r="G26" s="177"/>
      <c r="H26" s="165"/>
    </row>
    <row r="27" spans="1:8" ht="21" customHeight="1" x14ac:dyDescent="0.25">
      <c r="A27" s="98"/>
      <c r="B27" s="102"/>
      <c r="C27" s="28" t="s">
        <v>11</v>
      </c>
      <c r="D27" s="13">
        <f t="shared" ref="D27:E27" si="8">SUM(D23:D26)</f>
        <v>1077.8</v>
      </c>
      <c r="E27" s="13">
        <f t="shared" si="8"/>
        <v>935.9</v>
      </c>
      <c r="F27" s="13">
        <f t="shared" si="1"/>
        <v>86.83429207645203</v>
      </c>
      <c r="G27" s="178"/>
      <c r="H27" s="166"/>
    </row>
    <row r="28" spans="1:8" ht="15" customHeight="1" x14ac:dyDescent="0.25">
      <c r="A28" s="103" t="s">
        <v>26</v>
      </c>
      <c r="B28" s="105" t="s">
        <v>27</v>
      </c>
      <c r="C28" s="37" t="s">
        <v>7</v>
      </c>
      <c r="D28" s="15">
        <f t="shared" ref="D28:E31" si="9">D33</f>
        <v>0</v>
      </c>
      <c r="E28" s="15">
        <f t="shared" si="9"/>
        <v>0</v>
      </c>
      <c r="F28" s="13">
        <v>0</v>
      </c>
      <c r="G28" s="190"/>
      <c r="H28" s="189"/>
    </row>
    <row r="29" spans="1:8" ht="15" customHeight="1" x14ac:dyDescent="0.25">
      <c r="A29" s="103"/>
      <c r="B29" s="105"/>
      <c r="C29" s="37" t="s">
        <v>8</v>
      </c>
      <c r="D29" s="15">
        <f t="shared" si="9"/>
        <v>2111.3000000000002</v>
      </c>
      <c r="E29" s="15">
        <f t="shared" si="9"/>
        <v>2015.4</v>
      </c>
      <c r="F29" s="13">
        <f t="shared" si="1"/>
        <v>95.457774830673031</v>
      </c>
      <c r="G29" s="190"/>
      <c r="H29" s="189"/>
    </row>
    <row r="30" spans="1:8" ht="15" customHeight="1" x14ac:dyDescent="0.25">
      <c r="A30" s="103"/>
      <c r="B30" s="105"/>
      <c r="C30" s="37" t="s">
        <v>9</v>
      </c>
      <c r="D30" s="15">
        <f t="shared" si="9"/>
        <v>7400.1</v>
      </c>
      <c r="E30" s="15">
        <f t="shared" si="9"/>
        <v>5682.4</v>
      </c>
      <c r="F30" s="13">
        <f t="shared" si="1"/>
        <v>76.788151511466054</v>
      </c>
      <c r="G30" s="190"/>
      <c r="H30" s="189"/>
    </row>
    <row r="31" spans="1:8" ht="15" customHeight="1" x14ac:dyDescent="0.25">
      <c r="A31" s="103"/>
      <c r="B31" s="105"/>
      <c r="C31" s="29" t="s">
        <v>10</v>
      </c>
      <c r="D31" s="15">
        <f t="shared" si="9"/>
        <v>0</v>
      </c>
      <c r="E31" s="15">
        <f t="shared" si="9"/>
        <v>0</v>
      </c>
      <c r="F31" s="13">
        <v>0</v>
      </c>
      <c r="G31" s="190"/>
      <c r="H31" s="189"/>
    </row>
    <row r="32" spans="1:8" ht="15" customHeight="1" x14ac:dyDescent="0.25">
      <c r="A32" s="103"/>
      <c r="B32" s="105"/>
      <c r="C32" s="30" t="s">
        <v>11</v>
      </c>
      <c r="D32" s="14">
        <f t="shared" ref="D32:E32" si="10">SUM(D28:D31)</f>
        <v>9511.4000000000015</v>
      </c>
      <c r="E32" s="14">
        <f t="shared" si="10"/>
        <v>7697.7999999999993</v>
      </c>
      <c r="F32" s="14">
        <f t="shared" si="1"/>
        <v>80.93235485838045</v>
      </c>
      <c r="G32" s="190"/>
      <c r="H32" s="189"/>
    </row>
    <row r="33" spans="1:8" ht="15.95" customHeight="1" x14ac:dyDescent="0.25">
      <c r="A33" s="171" t="s">
        <v>28</v>
      </c>
      <c r="B33" s="102" t="s">
        <v>81</v>
      </c>
      <c r="C33" s="37" t="s">
        <v>7</v>
      </c>
      <c r="D33" s="15">
        <v>0</v>
      </c>
      <c r="E33" s="15">
        <v>0</v>
      </c>
      <c r="F33" s="13">
        <v>0</v>
      </c>
      <c r="G33" s="102" t="s">
        <v>82</v>
      </c>
      <c r="H33" s="189"/>
    </row>
    <row r="34" spans="1:8" ht="15.95" customHeight="1" x14ac:dyDescent="0.25">
      <c r="A34" s="171"/>
      <c r="B34" s="102"/>
      <c r="C34" s="37" t="s">
        <v>8</v>
      </c>
      <c r="D34" s="15">
        <v>2111.3000000000002</v>
      </c>
      <c r="E34" s="15">
        <v>2015.4</v>
      </c>
      <c r="F34" s="13">
        <f t="shared" si="1"/>
        <v>95.457774830673031</v>
      </c>
      <c r="G34" s="102"/>
      <c r="H34" s="189"/>
    </row>
    <row r="35" spans="1:8" ht="15.95" customHeight="1" x14ac:dyDescent="0.25">
      <c r="A35" s="171"/>
      <c r="B35" s="102"/>
      <c r="C35" s="37" t="s">
        <v>9</v>
      </c>
      <c r="D35" s="15">
        <v>7400.1</v>
      </c>
      <c r="E35" s="15">
        <v>5682.4</v>
      </c>
      <c r="F35" s="13">
        <f t="shared" si="1"/>
        <v>76.788151511466054</v>
      </c>
      <c r="G35" s="102"/>
      <c r="H35" s="189"/>
    </row>
    <row r="36" spans="1:8" ht="15.95" customHeight="1" x14ac:dyDescent="0.25">
      <c r="A36" s="171"/>
      <c r="B36" s="102"/>
      <c r="C36" s="29" t="s">
        <v>10</v>
      </c>
      <c r="D36" s="15">
        <v>0</v>
      </c>
      <c r="E36" s="15">
        <v>0</v>
      </c>
      <c r="F36" s="13">
        <v>0</v>
      </c>
      <c r="G36" s="102"/>
      <c r="H36" s="189"/>
    </row>
    <row r="37" spans="1:8" ht="15.95" customHeight="1" x14ac:dyDescent="0.25">
      <c r="A37" s="171"/>
      <c r="B37" s="102"/>
      <c r="C37" s="28" t="s">
        <v>11</v>
      </c>
      <c r="D37" s="13">
        <f t="shared" ref="D37:E37" si="11">SUM(D33:D36)</f>
        <v>9511.4000000000015</v>
      </c>
      <c r="E37" s="13">
        <f t="shared" si="11"/>
        <v>7697.7999999999993</v>
      </c>
      <c r="F37" s="13">
        <f t="shared" si="1"/>
        <v>80.93235485838045</v>
      </c>
      <c r="G37" s="102"/>
      <c r="H37" s="189"/>
    </row>
  </sheetData>
  <mergeCells count="29">
    <mergeCell ref="A33:A37"/>
    <mergeCell ref="B33:B37"/>
    <mergeCell ref="G33:G37"/>
    <mergeCell ref="G8:G17"/>
    <mergeCell ref="H33:H37"/>
    <mergeCell ref="A18:A22"/>
    <mergeCell ref="B18:B22"/>
    <mergeCell ref="A23:A27"/>
    <mergeCell ref="B23:B27"/>
    <mergeCell ref="A28:A32"/>
    <mergeCell ref="B28:B32"/>
    <mergeCell ref="H28:H32"/>
    <mergeCell ref="G28:G32"/>
    <mergeCell ref="G18:G27"/>
    <mergeCell ref="H18:H27"/>
    <mergeCell ref="A3:A7"/>
    <mergeCell ref="B3:B7"/>
    <mergeCell ref="G3:G7"/>
    <mergeCell ref="H3:H7"/>
    <mergeCell ref="A8:A12"/>
    <mergeCell ref="B8:B12"/>
    <mergeCell ref="H8:H17"/>
    <mergeCell ref="A13:A17"/>
    <mergeCell ref="B13:B1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6" fitToHeight="0" orientation="landscape" r:id="rId1"/>
  <rowBreaks count="1" manualBreakCount="1">
    <brk id="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H38" sqref="H38"/>
    </sheetView>
  </sheetViews>
  <sheetFormatPr defaultRowHeight="15" x14ac:dyDescent="0.25"/>
  <cols>
    <col min="1" max="1" width="4.42578125" bestFit="1" customWidth="1"/>
    <col min="2" max="2" width="35.42578125" customWidth="1"/>
    <col min="3" max="3" width="20.7109375" customWidth="1"/>
    <col min="4" max="6" width="12.85546875" customWidth="1"/>
    <col min="7" max="7" width="37.140625" customWidth="1"/>
    <col min="8" max="8" width="37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30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5">
      <c r="A3" s="111" t="s">
        <v>83</v>
      </c>
      <c r="B3" s="105" t="s">
        <v>84</v>
      </c>
      <c r="C3" s="43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124"/>
      <c r="H3" s="104"/>
    </row>
    <row r="4" spans="1:8" x14ac:dyDescent="0.25">
      <c r="A4" s="111"/>
      <c r="B4" s="105">
        <v>0</v>
      </c>
      <c r="C4" s="43" t="s">
        <v>8</v>
      </c>
      <c r="D4" s="13">
        <f t="shared" si="0"/>
        <v>9069.9</v>
      </c>
      <c r="E4" s="13">
        <f t="shared" si="0"/>
        <v>7083</v>
      </c>
      <c r="F4" s="13">
        <f t="shared" ref="F4:F37" si="1">E4/D4*100</f>
        <v>78.093474018456661</v>
      </c>
      <c r="G4" s="124"/>
      <c r="H4" s="104"/>
    </row>
    <row r="5" spans="1:8" x14ac:dyDescent="0.25">
      <c r="A5" s="111"/>
      <c r="B5" s="105">
        <v>0</v>
      </c>
      <c r="C5" s="43" t="s">
        <v>9</v>
      </c>
      <c r="D5" s="13">
        <f t="shared" si="0"/>
        <v>16627.8</v>
      </c>
      <c r="E5" s="13">
        <f t="shared" si="0"/>
        <v>11074.3</v>
      </c>
      <c r="F5" s="13">
        <f t="shared" si="1"/>
        <v>66.601113797375476</v>
      </c>
      <c r="G5" s="124"/>
      <c r="H5" s="104"/>
    </row>
    <row r="6" spans="1:8" x14ac:dyDescent="0.25">
      <c r="A6" s="111"/>
      <c r="B6" s="105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124"/>
      <c r="H6" s="104"/>
    </row>
    <row r="7" spans="1:8" x14ac:dyDescent="0.25">
      <c r="A7" s="111"/>
      <c r="B7" s="105"/>
      <c r="C7" s="39" t="s">
        <v>11</v>
      </c>
      <c r="D7" s="14">
        <f t="shared" ref="D7:E7" si="2">SUM(D3:D6)</f>
        <v>25697.699999999997</v>
      </c>
      <c r="E7" s="14">
        <f t="shared" si="2"/>
        <v>18157.3</v>
      </c>
      <c r="F7" s="14">
        <f t="shared" si="1"/>
        <v>70.657296178257198</v>
      </c>
      <c r="G7" s="124"/>
      <c r="H7" s="104"/>
    </row>
    <row r="8" spans="1:8" ht="23.1" customHeight="1" x14ac:dyDescent="0.25">
      <c r="A8" s="110" t="s">
        <v>13</v>
      </c>
      <c r="B8" s="105" t="s">
        <v>85</v>
      </c>
      <c r="C8" s="43" t="s">
        <v>7</v>
      </c>
      <c r="D8" s="15">
        <f t="shared" ref="D8:E11" si="3">D13</f>
        <v>0</v>
      </c>
      <c r="E8" s="15">
        <f t="shared" si="3"/>
        <v>0</v>
      </c>
      <c r="F8" s="13">
        <v>0</v>
      </c>
      <c r="G8" s="176" t="s">
        <v>336</v>
      </c>
      <c r="H8" s="185" t="s">
        <v>337</v>
      </c>
    </row>
    <row r="9" spans="1:8" ht="23.1" customHeight="1" x14ac:dyDescent="0.25">
      <c r="A9" s="110"/>
      <c r="B9" s="105"/>
      <c r="C9" s="43" t="s">
        <v>8</v>
      </c>
      <c r="D9" s="15">
        <f t="shared" si="3"/>
        <v>8614.7999999999993</v>
      </c>
      <c r="E9" s="15">
        <f t="shared" si="3"/>
        <v>6657.6</v>
      </c>
      <c r="F9" s="13">
        <f t="shared" si="1"/>
        <v>77.280958350745237</v>
      </c>
      <c r="G9" s="177"/>
      <c r="H9" s="165"/>
    </row>
    <row r="10" spans="1:8" ht="23.1" customHeight="1" x14ac:dyDescent="0.25">
      <c r="A10" s="110"/>
      <c r="B10" s="105"/>
      <c r="C10" s="43" t="s">
        <v>9</v>
      </c>
      <c r="D10" s="15">
        <f t="shared" si="3"/>
        <v>0</v>
      </c>
      <c r="E10" s="15">
        <f t="shared" si="3"/>
        <v>0</v>
      </c>
      <c r="F10" s="13">
        <v>0</v>
      </c>
      <c r="G10" s="177"/>
      <c r="H10" s="165"/>
    </row>
    <row r="11" spans="1:8" ht="23.1" customHeight="1" x14ac:dyDescent="0.25">
      <c r="A11" s="110"/>
      <c r="B11" s="105"/>
      <c r="C11" s="40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77"/>
      <c r="H11" s="165"/>
    </row>
    <row r="12" spans="1:8" ht="23.1" customHeight="1" x14ac:dyDescent="0.25">
      <c r="A12" s="110"/>
      <c r="B12" s="105"/>
      <c r="C12" s="39" t="s">
        <v>11</v>
      </c>
      <c r="D12" s="14">
        <f t="shared" ref="D12:E12" si="4">SUM(D8:D11)</f>
        <v>8614.7999999999993</v>
      </c>
      <c r="E12" s="14">
        <f t="shared" si="4"/>
        <v>6657.6</v>
      </c>
      <c r="F12" s="14">
        <f t="shared" si="1"/>
        <v>77.280958350745237</v>
      </c>
      <c r="G12" s="177"/>
      <c r="H12" s="165"/>
    </row>
    <row r="13" spans="1:8" ht="23.1" customHeight="1" x14ac:dyDescent="0.25">
      <c r="A13" s="186" t="s">
        <v>33</v>
      </c>
      <c r="B13" s="130" t="s">
        <v>86</v>
      </c>
      <c r="C13" s="43" t="s">
        <v>7</v>
      </c>
      <c r="D13" s="13">
        <v>0</v>
      </c>
      <c r="E13" s="13">
        <v>0</v>
      </c>
      <c r="F13" s="13">
        <v>0</v>
      </c>
      <c r="G13" s="177"/>
      <c r="H13" s="165"/>
    </row>
    <row r="14" spans="1:8" ht="23.1" customHeight="1" x14ac:dyDescent="0.25">
      <c r="A14" s="187"/>
      <c r="B14" s="131"/>
      <c r="C14" s="43" t="s">
        <v>8</v>
      </c>
      <c r="D14" s="13">
        <v>8614.7999999999993</v>
      </c>
      <c r="E14" s="13">
        <v>6657.6</v>
      </c>
      <c r="F14" s="13">
        <f t="shared" si="1"/>
        <v>77.280958350745237</v>
      </c>
      <c r="G14" s="177"/>
      <c r="H14" s="165"/>
    </row>
    <row r="15" spans="1:8" ht="23.1" customHeight="1" x14ac:dyDescent="0.25">
      <c r="A15" s="187"/>
      <c r="B15" s="131"/>
      <c r="C15" s="43" t="s">
        <v>9</v>
      </c>
      <c r="D15" s="13">
        <v>0</v>
      </c>
      <c r="E15" s="13">
        <v>0</v>
      </c>
      <c r="F15" s="13">
        <v>0</v>
      </c>
      <c r="G15" s="177"/>
      <c r="H15" s="165"/>
    </row>
    <row r="16" spans="1:8" ht="23.1" customHeight="1" x14ac:dyDescent="0.25">
      <c r="A16" s="187"/>
      <c r="B16" s="131"/>
      <c r="C16" s="40" t="s">
        <v>10</v>
      </c>
      <c r="D16" s="13">
        <v>0</v>
      </c>
      <c r="E16" s="13">
        <v>0</v>
      </c>
      <c r="F16" s="13">
        <v>0</v>
      </c>
      <c r="G16" s="177"/>
      <c r="H16" s="165"/>
    </row>
    <row r="17" spans="1:8" ht="23.1" customHeight="1" x14ac:dyDescent="0.25">
      <c r="A17" s="188"/>
      <c r="B17" s="132"/>
      <c r="C17" s="39" t="s">
        <v>11</v>
      </c>
      <c r="D17" s="13">
        <f t="shared" ref="D17:E17" si="5">SUM(D13:D16)</f>
        <v>8614.7999999999993</v>
      </c>
      <c r="E17" s="13">
        <f t="shared" si="5"/>
        <v>6657.6</v>
      </c>
      <c r="F17" s="13">
        <f t="shared" si="1"/>
        <v>77.280958350745237</v>
      </c>
      <c r="G17" s="178"/>
      <c r="H17" s="166"/>
    </row>
    <row r="18" spans="1:8" x14ac:dyDescent="0.25">
      <c r="A18" s="103" t="s">
        <v>18</v>
      </c>
      <c r="B18" s="105" t="s">
        <v>87</v>
      </c>
      <c r="C18" s="43" t="s">
        <v>7</v>
      </c>
      <c r="D18" s="15">
        <f t="shared" ref="D18:E21" si="6">D23</f>
        <v>0</v>
      </c>
      <c r="E18" s="15">
        <f t="shared" si="6"/>
        <v>0</v>
      </c>
      <c r="F18" s="13">
        <v>0</v>
      </c>
      <c r="G18" s="194"/>
      <c r="H18" s="104"/>
    </row>
    <row r="19" spans="1:8" x14ac:dyDescent="0.25">
      <c r="A19" s="103"/>
      <c r="B19" s="105"/>
      <c r="C19" s="43" t="s">
        <v>8</v>
      </c>
      <c r="D19" s="15">
        <f t="shared" si="6"/>
        <v>455.1</v>
      </c>
      <c r="E19" s="15">
        <f t="shared" si="6"/>
        <v>425.4</v>
      </c>
      <c r="F19" s="13">
        <f t="shared" si="1"/>
        <v>93.473961766644692</v>
      </c>
      <c r="G19" s="194"/>
      <c r="H19" s="104"/>
    </row>
    <row r="20" spans="1:8" x14ac:dyDescent="0.25">
      <c r="A20" s="103"/>
      <c r="B20" s="105"/>
      <c r="C20" s="43" t="s">
        <v>9</v>
      </c>
      <c r="D20" s="15">
        <f t="shared" si="6"/>
        <v>15573.8</v>
      </c>
      <c r="E20" s="15">
        <f t="shared" si="6"/>
        <v>11074.3</v>
      </c>
      <c r="F20" s="13">
        <f t="shared" si="1"/>
        <v>71.108528425946133</v>
      </c>
      <c r="G20" s="194"/>
      <c r="H20" s="104"/>
    </row>
    <row r="21" spans="1:8" x14ac:dyDescent="0.25">
      <c r="A21" s="103"/>
      <c r="B21" s="105"/>
      <c r="C21" s="40" t="s">
        <v>10</v>
      </c>
      <c r="D21" s="15">
        <f t="shared" si="6"/>
        <v>0</v>
      </c>
      <c r="E21" s="15">
        <f t="shared" si="6"/>
        <v>0</v>
      </c>
      <c r="F21" s="13">
        <v>0</v>
      </c>
      <c r="G21" s="194"/>
      <c r="H21" s="104"/>
    </row>
    <row r="22" spans="1:8" x14ac:dyDescent="0.25">
      <c r="A22" s="103"/>
      <c r="B22" s="105"/>
      <c r="C22" s="39" t="s">
        <v>11</v>
      </c>
      <c r="D22" s="14">
        <f t="shared" ref="D22:E22" si="7">SUM(D18:D21)</f>
        <v>16028.9</v>
      </c>
      <c r="E22" s="14">
        <f t="shared" si="7"/>
        <v>11499.699999999999</v>
      </c>
      <c r="F22" s="14">
        <f t="shared" si="1"/>
        <v>71.743538234064715</v>
      </c>
      <c r="G22" s="194"/>
      <c r="H22" s="104"/>
    </row>
    <row r="23" spans="1:8" ht="17.100000000000001" customHeight="1" x14ac:dyDescent="0.25">
      <c r="A23" s="186" t="s">
        <v>20</v>
      </c>
      <c r="B23" s="130" t="s">
        <v>88</v>
      </c>
      <c r="C23" s="43" t="s">
        <v>7</v>
      </c>
      <c r="D23" s="15">
        <v>0</v>
      </c>
      <c r="E23" s="15">
        <v>0</v>
      </c>
      <c r="F23" s="13">
        <v>0</v>
      </c>
      <c r="G23" s="102" t="s">
        <v>298</v>
      </c>
      <c r="H23" s="193" t="s">
        <v>338</v>
      </c>
    </row>
    <row r="24" spans="1:8" ht="17.100000000000001" customHeight="1" x14ac:dyDescent="0.25">
      <c r="A24" s="187"/>
      <c r="B24" s="131"/>
      <c r="C24" s="43" t="s">
        <v>8</v>
      </c>
      <c r="D24" s="15">
        <v>455.1</v>
      </c>
      <c r="E24" s="15">
        <v>425.4</v>
      </c>
      <c r="F24" s="13">
        <f t="shared" si="1"/>
        <v>93.473961766644692</v>
      </c>
      <c r="G24" s="102"/>
      <c r="H24" s="193"/>
    </row>
    <row r="25" spans="1:8" ht="17.100000000000001" customHeight="1" x14ac:dyDescent="0.25">
      <c r="A25" s="187"/>
      <c r="B25" s="131"/>
      <c r="C25" s="43" t="s">
        <v>9</v>
      </c>
      <c r="D25" s="13">
        <v>15573.8</v>
      </c>
      <c r="E25" s="13">
        <v>11074.3</v>
      </c>
      <c r="F25" s="13">
        <f t="shared" si="1"/>
        <v>71.108528425946133</v>
      </c>
      <c r="G25" s="102"/>
      <c r="H25" s="193"/>
    </row>
    <row r="26" spans="1:8" ht="17.100000000000001" customHeight="1" x14ac:dyDescent="0.25">
      <c r="A26" s="187"/>
      <c r="B26" s="131"/>
      <c r="C26" s="40" t="s">
        <v>10</v>
      </c>
      <c r="D26" s="15">
        <v>0</v>
      </c>
      <c r="E26" s="15">
        <v>0</v>
      </c>
      <c r="F26" s="13">
        <v>0</v>
      </c>
      <c r="G26" s="102"/>
      <c r="H26" s="193"/>
    </row>
    <row r="27" spans="1:8" ht="17.100000000000001" customHeight="1" x14ac:dyDescent="0.25">
      <c r="A27" s="188"/>
      <c r="B27" s="132"/>
      <c r="C27" s="38" t="s">
        <v>11</v>
      </c>
      <c r="D27" s="13">
        <f t="shared" ref="D27:E27" si="8">SUM(D23:D26)</f>
        <v>16028.9</v>
      </c>
      <c r="E27" s="13">
        <f t="shared" si="8"/>
        <v>11499.699999999999</v>
      </c>
      <c r="F27" s="13">
        <f t="shared" si="1"/>
        <v>71.743538234064715</v>
      </c>
      <c r="G27" s="102"/>
      <c r="H27" s="193"/>
    </row>
    <row r="28" spans="1:8" x14ac:dyDescent="0.25">
      <c r="A28" s="110" t="s">
        <v>26</v>
      </c>
      <c r="B28" s="105" t="s">
        <v>89</v>
      </c>
      <c r="C28" s="43" t="s">
        <v>7</v>
      </c>
      <c r="D28" s="15">
        <f t="shared" ref="D28:E31" si="9">D33</f>
        <v>0</v>
      </c>
      <c r="E28" s="15">
        <f t="shared" si="9"/>
        <v>0</v>
      </c>
      <c r="F28" s="13">
        <v>0</v>
      </c>
      <c r="G28" s="154"/>
      <c r="H28" s="192"/>
    </row>
    <row r="29" spans="1:8" x14ac:dyDescent="0.25">
      <c r="A29" s="110"/>
      <c r="B29" s="105"/>
      <c r="C29" s="43" t="s">
        <v>8</v>
      </c>
      <c r="D29" s="15">
        <f t="shared" si="9"/>
        <v>0</v>
      </c>
      <c r="E29" s="15">
        <f t="shared" si="9"/>
        <v>0</v>
      </c>
      <c r="F29" s="13">
        <v>0</v>
      </c>
      <c r="G29" s="191"/>
      <c r="H29" s="191"/>
    </row>
    <row r="30" spans="1:8" x14ac:dyDescent="0.25">
      <c r="A30" s="110"/>
      <c r="B30" s="105"/>
      <c r="C30" s="43" t="s">
        <v>9</v>
      </c>
      <c r="D30" s="15">
        <f t="shared" si="9"/>
        <v>1054</v>
      </c>
      <c r="E30" s="15">
        <f t="shared" si="9"/>
        <v>0</v>
      </c>
      <c r="F30" s="13">
        <f t="shared" si="1"/>
        <v>0</v>
      </c>
      <c r="G30" s="191"/>
      <c r="H30" s="191"/>
    </row>
    <row r="31" spans="1:8" x14ac:dyDescent="0.25">
      <c r="A31" s="110"/>
      <c r="B31" s="105"/>
      <c r="C31" s="40" t="s">
        <v>10</v>
      </c>
      <c r="D31" s="15">
        <f t="shared" si="9"/>
        <v>0</v>
      </c>
      <c r="E31" s="15">
        <f t="shared" si="9"/>
        <v>0</v>
      </c>
      <c r="F31" s="13">
        <v>0</v>
      </c>
      <c r="G31" s="191"/>
      <c r="H31" s="191"/>
    </row>
    <row r="32" spans="1:8" x14ac:dyDescent="0.25">
      <c r="A32" s="110"/>
      <c r="B32" s="105"/>
      <c r="C32" s="39" t="s">
        <v>11</v>
      </c>
      <c r="D32" s="14">
        <f t="shared" ref="D32:E32" si="10">SUM(D28:D31)</f>
        <v>1054</v>
      </c>
      <c r="E32" s="14">
        <f t="shared" si="10"/>
        <v>0</v>
      </c>
      <c r="F32" s="14">
        <f t="shared" si="1"/>
        <v>0</v>
      </c>
      <c r="G32" s="191"/>
      <c r="H32" s="191"/>
    </row>
    <row r="33" spans="1:8" x14ac:dyDescent="0.25">
      <c r="A33" s="186" t="s">
        <v>28</v>
      </c>
      <c r="B33" s="130" t="s">
        <v>90</v>
      </c>
      <c r="C33" s="43" t="s">
        <v>7</v>
      </c>
      <c r="D33" s="13">
        <v>0</v>
      </c>
      <c r="E33" s="13">
        <v>0</v>
      </c>
      <c r="F33" s="13">
        <v>0</v>
      </c>
      <c r="G33" s="102" t="s">
        <v>299</v>
      </c>
      <c r="H33" s="193" t="s">
        <v>91</v>
      </c>
    </row>
    <row r="34" spans="1:8" x14ac:dyDescent="0.25">
      <c r="A34" s="187"/>
      <c r="B34" s="131"/>
      <c r="C34" s="43" t="s">
        <v>8</v>
      </c>
      <c r="D34" s="13">
        <v>0</v>
      </c>
      <c r="E34" s="13">
        <v>0</v>
      </c>
      <c r="F34" s="13">
        <v>0</v>
      </c>
      <c r="G34" s="102"/>
      <c r="H34" s="193"/>
    </row>
    <row r="35" spans="1:8" x14ac:dyDescent="0.25">
      <c r="A35" s="187"/>
      <c r="B35" s="131"/>
      <c r="C35" s="43" t="s">
        <v>9</v>
      </c>
      <c r="D35" s="13">
        <v>1054</v>
      </c>
      <c r="E35" s="13">
        <v>0</v>
      </c>
      <c r="F35" s="13">
        <f t="shared" si="1"/>
        <v>0</v>
      </c>
      <c r="G35" s="102"/>
      <c r="H35" s="193"/>
    </row>
    <row r="36" spans="1:8" x14ac:dyDescent="0.25">
      <c r="A36" s="187"/>
      <c r="B36" s="131"/>
      <c r="C36" s="40" t="s">
        <v>10</v>
      </c>
      <c r="D36" s="13">
        <v>0</v>
      </c>
      <c r="E36" s="13">
        <v>0</v>
      </c>
      <c r="F36" s="13">
        <v>0</v>
      </c>
      <c r="G36" s="102"/>
      <c r="H36" s="193"/>
    </row>
    <row r="37" spans="1:8" x14ac:dyDescent="0.25">
      <c r="A37" s="188"/>
      <c r="B37" s="132"/>
      <c r="C37" s="39" t="s">
        <v>11</v>
      </c>
      <c r="D37" s="13">
        <f t="shared" ref="D37:E37" si="11">SUM(D33:D36)</f>
        <v>1054</v>
      </c>
      <c r="E37" s="13">
        <f t="shared" si="11"/>
        <v>0</v>
      </c>
      <c r="F37" s="13">
        <f t="shared" si="1"/>
        <v>0</v>
      </c>
      <c r="G37" s="102"/>
      <c r="H37" s="193"/>
    </row>
  </sheetData>
  <mergeCells count="31">
    <mergeCell ref="G8:G17"/>
    <mergeCell ref="H8:H17"/>
    <mergeCell ref="G3:G7"/>
    <mergeCell ref="H3:H7"/>
    <mergeCell ref="A1:B2"/>
    <mergeCell ref="C1:C2"/>
    <mergeCell ref="D1:F1"/>
    <mergeCell ref="G1:G2"/>
    <mergeCell ref="H1:H2"/>
    <mergeCell ref="A8:A12"/>
    <mergeCell ref="B8:B12"/>
    <mergeCell ref="A13:A17"/>
    <mergeCell ref="B13:B17"/>
    <mergeCell ref="A3:A7"/>
    <mergeCell ref="B3:B7"/>
    <mergeCell ref="A18:A22"/>
    <mergeCell ref="B18:B22"/>
    <mergeCell ref="G18:G22"/>
    <mergeCell ref="H18:H22"/>
    <mergeCell ref="G23:G27"/>
    <mergeCell ref="H23:H27"/>
    <mergeCell ref="A23:A27"/>
    <mergeCell ref="B23:B27"/>
    <mergeCell ref="A28:A32"/>
    <mergeCell ref="B28:B32"/>
    <mergeCell ref="G28:G32"/>
    <mergeCell ref="H28:H32"/>
    <mergeCell ref="G33:G37"/>
    <mergeCell ref="H33:H37"/>
    <mergeCell ref="A33:A37"/>
    <mergeCell ref="B33:B37"/>
  </mergeCells>
  <pageMargins left="0.7" right="0.7" top="0.75" bottom="0.75" header="0.3" footer="0.3"/>
  <pageSetup paperSize="9" scale="75" fitToHeight="0" orientation="landscape" r:id="rId1"/>
  <rowBreaks count="1" manualBreakCount="1">
    <brk id="2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Normal="100" workbookViewId="0">
      <selection activeCell="G13" sqref="G13:G17"/>
    </sheetView>
  </sheetViews>
  <sheetFormatPr defaultRowHeight="15" x14ac:dyDescent="0.25"/>
  <cols>
    <col min="1" max="1" width="4.85546875" bestFit="1" customWidth="1"/>
    <col min="2" max="2" width="35.42578125" customWidth="1"/>
    <col min="3" max="3" width="19.140625" bestFit="1" customWidth="1"/>
    <col min="4" max="6" width="12.85546875" customWidth="1"/>
    <col min="7" max="7" width="49.85546875" customWidth="1"/>
    <col min="8" max="8" width="34.7109375" customWidth="1"/>
  </cols>
  <sheetData>
    <row r="1" spans="1:8" ht="15" customHeight="1" x14ac:dyDescent="0.25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5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ht="15" customHeight="1" x14ac:dyDescent="0.25">
      <c r="A3" s="111" t="s">
        <v>92</v>
      </c>
      <c r="B3" s="105" t="s">
        <v>93</v>
      </c>
      <c r="C3" s="64" t="s">
        <v>7</v>
      </c>
      <c r="D3" s="13">
        <f t="shared" ref="D3:E6" si="0">D8+D23+D33</f>
        <v>65498.2</v>
      </c>
      <c r="E3" s="13">
        <f t="shared" si="0"/>
        <v>56521.599999999999</v>
      </c>
      <c r="F3" s="13">
        <f t="shared" ref="F3:F42" si="1">E3/D3*100</f>
        <v>86.294890546610446</v>
      </c>
      <c r="G3" s="195"/>
      <c r="H3" s="196"/>
    </row>
    <row r="4" spans="1:8" x14ac:dyDescent="0.25">
      <c r="A4" s="111"/>
      <c r="B4" s="105">
        <v>0</v>
      </c>
      <c r="C4" s="64" t="s">
        <v>8</v>
      </c>
      <c r="D4" s="13">
        <f t="shared" si="0"/>
        <v>134144.29999999999</v>
      </c>
      <c r="E4" s="13">
        <f t="shared" si="0"/>
        <v>112721.2</v>
      </c>
      <c r="F4" s="13">
        <f t="shared" si="1"/>
        <v>84.029809690012925</v>
      </c>
      <c r="G4" s="195"/>
      <c r="H4" s="196"/>
    </row>
    <row r="5" spans="1:8" x14ac:dyDescent="0.25">
      <c r="A5" s="111"/>
      <c r="B5" s="105">
        <v>0</v>
      </c>
      <c r="C5" s="64" t="s">
        <v>9</v>
      </c>
      <c r="D5" s="13">
        <f t="shared" si="0"/>
        <v>64846.6</v>
      </c>
      <c r="E5" s="13">
        <f t="shared" si="0"/>
        <v>45465.8</v>
      </c>
      <c r="F5" s="13">
        <f t="shared" si="1"/>
        <v>70.112850943611548</v>
      </c>
      <c r="G5" s="195"/>
      <c r="H5" s="196"/>
    </row>
    <row r="6" spans="1:8" x14ac:dyDescent="0.25">
      <c r="A6" s="111"/>
      <c r="B6" s="105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95"/>
      <c r="H6" s="196"/>
    </row>
    <row r="7" spans="1:8" x14ac:dyDescent="0.25">
      <c r="A7" s="111"/>
      <c r="B7" s="105"/>
      <c r="C7" s="66" t="s">
        <v>11</v>
      </c>
      <c r="D7" s="14">
        <f t="shared" ref="D7:E7" si="2">SUM(D3:D6)</f>
        <v>264489.09999999998</v>
      </c>
      <c r="E7" s="14">
        <f t="shared" si="2"/>
        <v>214708.59999999998</v>
      </c>
      <c r="F7" s="14">
        <f t="shared" si="1"/>
        <v>81.17861945917619</v>
      </c>
      <c r="G7" s="195"/>
      <c r="H7" s="196"/>
    </row>
    <row r="8" spans="1:8" x14ac:dyDescent="0.25">
      <c r="A8" s="110" t="s">
        <v>13</v>
      </c>
      <c r="B8" s="105" t="s">
        <v>94</v>
      </c>
      <c r="C8" s="49" t="s">
        <v>7</v>
      </c>
      <c r="D8" s="15">
        <f t="shared" ref="D8:E11" si="3">D13+D18</f>
        <v>0</v>
      </c>
      <c r="E8" s="15">
        <f t="shared" si="3"/>
        <v>0</v>
      </c>
      <c r="F8" s="13">
        <v>0</v>
      </c>
      <c r="G8" s="124"/>
      <c r="H8" s="197"/>
    </row>
    <row r="9" spans="1:8" x14ac:dyDescent="0.25">
      <c r="A9" s="110"/>
      <c r="B9" s="105"/>
      <c r="C9" s="49" t="s">
        <v>8</v>
      </c>
      <c r="D9" s="15">
        <f t="shared" si="3"/>
        <v>56497.5</v>
      </c>
      <c r="E9" s="15">
        <f t="shared" si="3"/>
        <v>43381.2</v>
      </c>
      <c r="F9" s="13">
        <f t="shared" si="1"/>
        <v>76.784282490375674</v>
      </c>
      <c r="G9" s="124"/>
      <c r="H9" s="197"/>
    </row>
    <row r="10" spans="1:8" x14ac:dyDescent="0.25">
      <c r="A10" s="110"/>
      <c r="B10" s="105"/>
      <c r="C10" s="49" t="s">
        <v>9</v>
      </c>
      <c r="D10" s="15">
        <f t="shared" si="3"/>
        <v>17604.400000000001</v>
      </c>
      <c r="E10" s="15">
        <f t="shared" si="3"/>
        <v>7567.9</v>
      </c>
      <c r="F10" s="13">
        <f t="shared" si="1"/>
        <v>42.988684647020058</v>
      </c>
      <c r="G10" s="124"/>
      <c r="H10" s="197"/>
    </row>
    <row r="11" spans="1:8" x14ac:dyDescent="0.25">
      <c r="A11" s="110"/>
      <c r="B11" s="105"/>
      <c r="C11" s="48" t="s">
        <v>10</v>
      </c>
      <c r="D11" s="15">
        <f t="shared" si="3"/>
        <v>0</v>
      </c>
      <c r="E11" s="15">
        <f t="shared" si="3"/>
        <v>0</v>
      </c>
      <c r="F11" s="13">
        <v>0</v>
      </c>
      <c r="G11" s="124"/>
      <c r="H11" s="197"/>
    </row>
    <row r="12" spans="1:8" x14ac:dyDescent="0.25">
      <c r="A12" s="110"/>
      <c r="B12" s="105"/>
      <c r="C12" s="45" t="s">
        <v>11</v>
      </c>
      <c r="D12" s="14">
        <f t="shared" ref="D12:E12" si="4">SUM(D8:D11)</f>
        <v>74101.899999999994</v>
      </c>
      <c r="E12" s="14">
        <f t="shared" si="4"/>
        <v>50949.1</v>
      </c>
      <c r="F12" s="14">
        <f t="shared" si="1"/>
        <v>68.755457012573231</v>
      </c>
      <c r="G12" s="124"/>
      <c r="H12" s="197"/>
    </row>
    <row r="13" spans="1:8" ht="51.95" customHeight="1" x14ac:dyDescent="0.25">
      <c r="A13" s="170" t="s">
        <v>35</v>
      </c>
      <c r="B13" s="102" t="s">
        <v>95</v>
      </c>
      <c r="C13" s="49" t="s">
        <v>7</v>
      </c>
      <c r="D13" s="15">
        <v>0</v>
      </c>
      <c r="E13" s="15">
        <v>0</v>
      </c>
      <c r="F13" s="13">
        <v>0</v>
      </c>
      <c r="G13" s="102" t="s">
        <v>379</v>
      </c>
      <c r="H13" s="173" t="s">
        <v>339</v>
      </c>
    </row>
    <row r="14" spans="1:8" ht="51.95" customHeight="1" x14ac:dyDescent="0.25">
      <c r="A14" s="170"/>
      <c r="B14" s="102"/>
      <c r="C14" s="49" t="s">
        <v>8</v>
      </c>
      <c r="D14" s="13">
        <v>5186.3</v>
      </c>
      <c r="E14" s="13">
        <v>4216.2</v>
      </c>
      <c r="F14" s="13">
        <f t="shared" si="1"/>
        <v>81.294950157144768</v>
      </c>
      <c r="G14" s="102"/>
      <c r="H14" s="198"/>
    </row>
    <row r="15" spans="1:8" ht="51.95" customHeight="1" x14ac:dyDescent="0.25">
      <c r="A15" s="170"/>
      <c r="B15" s="102"/>
      <c r="C15" s="49" t="s">
        <v>9</v>
      </c>
      <c r="D15" s="13">
        <v>1483.4</v>
      </c>
      <c r="E15" s="13">
        <v>417</v>
      </c>
      <c r="F15" s="13">
        <f t="shared" si="1"/>
        <v>28.111096130510987</v>
      </c>
      <c r="G15" s="102"/>
      <c r="H15" s="198"/>
    </row>
    <row r="16" spans="1:8" ht="51.95" customHeight="1" x14ac:dyDescent="0.25">
      <c r="A16" s="170"/>
      <c r="B16" s="102"/>
      <c r="C16" s="48" t="s">
        <v>10</v>
      </c>
      <c r="D16" s="13">
        <v>0</v>
      </c>
      <c r="E16" s="13">
        <v>0</v>
      </c>
      <c r="F16" s="13">
        <v>0</v>
      </c>
      <c r="G16" s="102"/>
      <c r="H16" s="198"/>
    </row>
    <row r="17" spans="1:8" ht="51.95" customHeight="1" x14ac:dyDescent="0.25">
      <c r="A17" s="170"/>
      <c r="B17" s="102"/>
      <c r="C17" s="44" t="s">
        <v>11</v>
      </c>
      <c r="D17" s="13">
        <f t="shared" ref="D17:E17" si="5">SUM(D13:D16)</f>
        <v>6669.7000000000007</v>
      </c>
      <c r="E17" s="13">
        <f t="shared" si="5"/>
        <v>4633.2</v>
      </c>
      <c r="F17" s="13">
        <f t="shared" si="1"/>
        <v>69.466392791279958</v>
      </c>
      <c r="G17" s="102"/>
      <c r="H17" s="199"/>
    </row>
    <row r="18" spans="1:8" ht="42" customHeight="1" x14ac:dyDescent="0.25">
      <c r="A18" s="170" t="s">
        <v>41</v>
      </c>
      <c r="B18" s="102" t="s">
        <v>96</v>
      </c>
      <c r="C18" s="49" t="s">
        <v>7</v>
      </c>
      <c r="D18" s="15">
        <v>0</v>
      </c>
      <c r="E18" s="15">
        <v>0</v>
      </c>
      <c r="F18" s="13">
        <v>0</v>
      </c>
      <c r="G18" s="102" t="s">
        <v>340</v>
      </c>
      <c r="H18" s="133" t="s">
        <v>342</v>
      </c>
    </row>
    <row r="19" spans="1:8" ht="42" customHeight="1" x14ac:dyDescent="0.25">
      <c r="A19" s="170"/>
      <c r="B19" s="102"/>
      <c r="C19" s="49" t="s">
        <v>8</v>
      </c>
      <c r="D19" s="13">
        <v>51311.199999999997</v>
      </c>
      <c r="E19" s="13">
        <v>39165</v>
      </c>
      <c r="F19" s="13">
        <f t="shared" si="1"/>
        <v>76.328364957358247</v>
      </c>
      <c r="G19" s="102"/>
      <c r="H19" s="133"/>
    </row>
    <row r="20" spans="1:8" ht="42" customHeight="1" x14ac:dyDescent="0.25">
      <c r="A20" s="170"/>
      <c r="B20" s="102"/>
      <c r="C20" s="49" t="s">
        <v>9</v>
      </c>
      <c r="D20" s="13">
        <v>16121</v>
      </c>
      <c r="E20" s="13">
        <v>7150.9</v>
      </c>
      <c r="F20" s="13">
        <f t="shared" si="1"/>
        <v>44.357670119719614</v>
      </c>
      <c r="G20" s="102"/>
      <c r="H20" s="133"/>
    </row>
    <row r="21" spans="1:8" ht="42" customHeight="1" x14ac:dyDescent="0.25">
      <c r="A21" s="170"/>
      <c r="B21" s="102"/>
      <c r="C21" s="48" t="s">
        <v>10</v>
      </c>
      <c r="D21" s="13">
        <v>0</v>
      </c>
      <c r="E21" s="13">
        <v>0</v>
      </c>
      <c r="F21" s="13">
        <v>0</v>
      </c>
      <c r="G21" s="102"/>
      <c r="H21" s="133"/>
    </row>
    <row r="22" spans="1:8" ht="42" customHeight="1" x14ac:dyDescent="0.25">
      <c r="A22" s="170"/>
      <c r="B22" s="102"/>
      <c r="C22" s="44" t="s">
        <v>11</v>
      </c>
      <c r="D22" s="13">
        <f t="shared" ref="D22:E22" si="6">SUM(D18:D21)</f>
        <v>67432.2</v>
      </c>
      <c r="E22" s="13">
        <f t="shared" si="6"/>
        <v>46315.9</v>
      </c>
      <c r="F22" s="13">
        <f t="shared" si="1"/>
        <v>68.685138553984601</v>
      </c>
      <c r="G22" s="102"/>
      <c r="H22" s="133"/>
    </row>
    <row r="23" spans="1:8" ht="15.95" customHeight="1" x14ac:dyDescent="0.25">
      <c r="A23" s="110" t="s">
        <v>18</v>
      </c>
      <c r="B23" s="105" t="s">
        <v>97</v>
      </c>
      <c r="C23" s="49" t="s">
        <v>7</v>
      </c>
      <c r="D23" s="15">
        <f t="shared" ref="D23:E26" si="7">D28</f>
        <v>65498.2</v>
      </c>
      <c r="E23" s="15">
        <f t="shared" si="7"/>
        <v>56521.599999999999</v>
      </c>
      <c r="F23" s="13">
        <f t="shared" si="1"/>
        <v>86.294890546610446</v>
      </c>
      <c r="G23" s="176" t="s">
        <v>341</v>
      </c>
      <c r="H23" s="133"/>
    </row>
    <row r="24" spans="1:8" ht="15.95" customHeight="1" x14ac:dyDescent="0.25">
      <c r="A24" s="110"/>
      <c r="B24" s="105"/>
      <c r="C24" s="49" t="s">
        <v>8</v>
      </c>
      <c r="D24" s="15">
        <f t="shared" si="7"/>
        <v>77646.8</v>
      </c>
      <c r="E24" s="15">
        <f t="shared" si="7"/>
        <v>69340</v>
      </c>
      <c r="F24" s="13">
        <f t="shared" si="1"/>
        <v>89.301812824224555</v>
      </c>
      <c r="G24" s="177"/>
      <c r="H24" s="133"/>
    </row>
    <row r="25" spans="1:8" ht="15.95" customHeight="1" x14ac:dyDescent="0.25">
      <c r="A25" s="110"/>
      <c r="B25" s="105"/>
      <c r="C25" s="49" t="s">
        <v>9</v>
      </c>
      <c r="D25" s="15">
        <f t="shared" si="7"/>
        <v>13870.1</v>
      </c>
      <c r="E25" s="15">
        <f t="shared" si="7"/>
        <v>12123.7</v>
      </c>
      <c r="F25" s="13">
        <f t="shared" si="1"/>
        <v>87.40888674198456</v>
      </c>
      <c r="G25" s="177"/>
      <c r="H25" s="133"/>
    </row>
    <row r="26" spans="1:8" ht="15.95" customHeight="1" x14ac:dyDescent="0.25">
      <c r="A26" s="110"/>
      <c r="B26" s="105"/>
      <c r="C26" s="48" t="s">
        <v>10</v>
      </c>
      <c r="D26" s="15">
        <f t="shared" si="7"/>
        <v>0</v>
      </c>
      <c r="E26" s="15">
        <f t="shared" si="7"/>
        <v>0</v>
      </c>
      <c r="F26" s="13">
        <v>0</v>
      </c>
      <c r="G26" s="177"/>
      <c r="H26" s="133"/>
    </row>
    <row r="27" spans="1:8" ht="15.95" customHeight="1" x14ac:dyDescent="0.25">
      <c r="A27" s="110"/>
      <c r="B27" s="105"/>
      <c r="C27" s="45" t="s">
        <v>11</v>
      </c>
      <c r="D27" s="14">
        <f t="shared" ref="D27:E27" si="8">SUM(D23:D26)</f>
        <v>157015.1</v>
      </c>
      <c r="E27" s="14">
        <f t="shared" si="8"/>
        <v>137985.30000000002</v>
      </c>
      <c r="F27" s="14">
        <f t="shared" si="1"/>
        <v>87.88027393543679</v>
      </c>
      <c r="G27" s="177"/>
      <c r="H27" s="133"/>
    </row>
    <row r="28" spans="1:8" ht="15.95" customHeight="1" x14ac:dyDescent="0.25">
      <c r="A28" s="170" t="s">
        <v>20</v>
      </c>
      <c r="B28" s="102" t="s">
        <v>98</v>
      </c>
      <c r="C28" s="49" t="s">
        <v>7</v>
      </c>
      <c r="D28" s="15">
        <v>65498.2</v>
      </c>
      <c r="E28" s="15">
        <v>56521.599999999999</v>
      </c>
      <c r="F28" s="13">
        <f t="shared" si="1"/>
        <v>86.294890546610446</v>
      </c>
      <c r="G28" s="177"/>
      <c r="H28" s="133"/>
    </row>
    <row r="29" spans="1:8" ht="15.95" customHeight="1" x14ac:dyDescent="0.25">
      <c r="A29" s="170"/>
      <c r="B29" s="102"/>
      <c r="C29" s="49" t="s">
        <v>8</v>
      </c>
      <c r="D29" s="15">
        <v>77646.8</v>
      </c>
      <c r="E29" s="15">
        <v>69340</v>
      </c>
      <c r="F29" s="13">
        <f t="shared" si="1"/>
        <v>89.301812824224555</v>
      </c>
      <c r="G29" s="177"/>
      <c r="H29" s="133"/>
    </row>
    <row r="30" spans="1:8" ht="15.95" customHeight="1" x14ac:dyDescent="0.25">
      <c r="A30" s="170"/>
      <c r="B30" s="102"/>
      <c r="C30" s="49" t="s">
        <v>9</v>
      </c>
      <c r="D30" s="15">
        <v>13870.1</v>
      </c>
      <c r="E30" s="15">
        <v>12123.7</v>
      </c>
      <c r="F30" s="13">
        <f t="shared" si="1"/>
        <v>87.40888674198456</v>
      </c>
      <c r="G30" s="177"/>
      <c r="H30" s="133"/>
    </row>
    <row r="31" spans="1:8" ht="15.95" customHeight="1" x14ac:dyDescent="0.25">
      <c r="A31" s="170"/>
      <c r="B31" s="102"/>
      <c r="C31" s="48" t="s">
        <v>10</v>
      </c>
      <c r="D31" s="15">
        <v>0</v>
      </c>
      <c r="E31" s="15">
        <v>0</v>
      </c>
      <c r="F31" s="13">
        <v>0</v>
      </c>
      <c r="G31" s="177"/>
      <c r="H31" s="133"/>
    </row>
    <row r="32" spans="1:8" ht="15.95" customHeight="1" x14ac:dyDescent="0.25">
      <c r="A32" s="170"/>
      <c r="B32" s="102"/>
      <c r="C32" s="44" t="s">
        <v>11</v>
      </c>
      <c r="D32" s="13">
        <f t="shared" ref="D32:E32" si="9">SUM(D28:D31)</f>
        <v>157015.1</v>
      </c>
      <c r="E32" s="13">
        <f t="shared" si="9"/>
        <v>137985.30000000002</v>
      </c>
      <c r="F32" s="13">
        <f t="shared" si="1"/>
        <v>87.88027393543679</v>
      </c>
      <c r="G32" s="178"/>
      <c r="H32" s="133"/>
    </row>
    <row r="33" spans="1:8" x14ac:dyDescent="0.25">
      <c r="A33" s="110" t="s">
        <v>26</v>
      </c>
      <c r="B33" s="105" t="s">
        <v>99</v>
      </c>
      <c r="C33" s="49" t="s">
        <v>7</v>
      </c>
      <c r="D33" s="15">
        <f t="shared" ref="D33:E36" si="10">D38</f>
        <v>0</v>
      </c>
      <c r="E33" s="15">
        <f t="shared" si="10"/>
        <v>0</v>
      </c>
      <c r="F33" s="13">
        <v>0</v>
      </c>
      <c r="G33" s="124"/>
      <c r="H33" s="104"/>
    </row>
    <row r="34" spans="1:8" x14ac:dyDescent="0.25">
      <c r="A34" s="110"/>
      <c r="B34" s="105"/>
      <c r="C34" s="49" t="s">
        <v>8</v>
      </c>
      <c r="D34" s="15">
        <f t="shared" si="10"/>
        <v>0</v>
      </c>
      <c r="E34" s="15">
        <f t="shared" si="10"/>
        <v>0</v>
      </c>
      <c r="F34" s="13">
        <v>0</v>
      </c>
      <c r="G34" s="124"/>
      <c r="H34" s="104"/>
    </row>
    <row r="35" spans="1:8" x14ac:dyDescent="0.25">
      <c r="A35" s="110"/>
      <c r="B35" s="105"/>
      <c r="C35" s="49" t="s">
        <v>9</v>
      </c>
      <c r="D35" s="15">
        <f t="shared" si="10"/>
        <v>33372.1</v>
      </c>
      <c r="E35" s="15">
        <f t="shared" si="10"/>
        <v>25774.2</v>
      </c>
      <c r="F35" s="13">
        <f t="shared" si="1"/>
        <v>77.232778278861687</v>
      </c>
      <c r="G35" s="124"/>
      <c r="H35" s="104"/>
    </row>
    <row r="36" spans="1:8" x14ac:dyDescent="0.25">
      <c r="A36" s="110"/>
      <c r="B36" s="105"/>
      <c r="C36" s="48" t="s">
        <v>10</v>
      </c>
      <c r="D36" s="15">
        <f t="shared" si="10"/>
        <v>0</v>
      </c>
      <c r="E36" s="15">
        <f t="shared" si="10"/>
        <v>0</v>
      </c>
      <c r="F36" s="13">
        <v>0</v>
      </c>
      <c r="G36" s="124"/>
      <c r="H36" s="104"/>
    </row>
    <row r="37" spans="1:8" x14ac:dyDescent="0.25">
      <c r="A37" s="110"/>
      <c r="B37" s="105"/>
      <c r="C37" s="45" t="s">
        <v>11</v>
      </c>
      <c r="D37" s="14">
        <f t="shared" ref="D37:E37" si="11">SUM(D33:D36)</f>
        <v>33372.1</v>
      </c>
      <c r="E37" s="14">
        <f t="shared" si="11"/>
        <v>25774.2</v>
      </c>
      <c r="F37" s="14">
        <f t="shared" si="1"/>
        <v>77.232778278861687</v>
      </c>
      <c r="G37" s="124"/>
      <c r="H37" s="104"/>
    </row>
    <row r="38" spans="1:8" x14ac:dyDescent="0.25">
      <c r="A38" s="170" t="s">
        <v>28</v>
      </c>
      <c r="B38" s="102" t="s">
        <v>100</v>
      </c>
      <c r="C38" s="49" t="s">
        <v>7</v>
      </c>
      <c r="D38" s="15">
        <v>0</v>
      </c>
      <c r="E38" s="15">
        <v>0</v>
      </c>
      <c r="F38" s="13">
        <v>0</v>
      </c>
      <c r="G38" s="102" t="s">
        <v>283</v>
      </c>
      <c r="H38" s="104"/>
    </row>
    <row r="39" spans="1:8" x14ac:dyDescent="0.25">
      <c r="A39" s="170"/>
      <c r="B39" s="102"/>
      <c r="C39" s="49" t="s">
        <v>8</v>
      </c>
      <c r="D39" s="13">
        <v>0</v>
      </c>
      <c r="E39" s="13">
        <v>0</v>
      </c>
      <c r="F39" s="13">
        <v>0</v>
      </c>
      <c r="G39" s="102"/>
      <c r="H39" s="104"/>
    </row>
    <row r="40" spans="1:8" x14ac:dyDescent="0.25">
      <c r="A40" s="170"/>
      <c r="B40" s="102"/>
      <c r="C40" s="49" t="s">
        <v>9</v>
      </c>
      <c r="D40" s="13">
        <v>33372.1</v>
      </c>
      <c r="E40" s="13">
        <v>25774.2</v>
      </c>
      <c r="F40" s="13">
        <f t="shared" si="1"/>
        <v>77.232778278861687</v>
      </c>
      <c r="G40" s="102"/>
      <c r="H40" s="104"/>
    </row>
    <row r="41" spans="1:8" x14ac:dyDescent="0.25">
      <c r="A41" s="170"/>
      <c r="B41" s="102"/>
      <c r="C41" s="48" t="s">
        <v>10</v>
      </c>
      <c r="D41" s="13">
        <v>0</v>
      </c>
      <c r="E41" s="13">
        <v>0</v>
      </c>
      <c r="F41" s="13">
        <v>0</v>
      </c>
      <c r="G41" s="102"/>
      <c r="H41" s="104"/>
    </row>
    <row r="42" spans="1:8" x14ac:dyDescent="0.25">
      <c r="A42" s="170"/>
      <c r="B42" s="102"/>
      <c r="C42" s="44" t="s">
        <v>11</v>
      </c>
      <c r="D42" s="13">
        <f t="shared" ref="D42:E42" si="12">SUM(D38:D41)</f>
        <v>33372.1</v>
      </c>
      <c r="E42" s="13">
        <f t="shared" si="12"/>
        <v>25774.2</v>
      </c>
      <c r="F42" s="13">
        <f t="shared" si="1"/>
        <v>77.232778278861687</v>
      </c>
      <c r="G42" s="102"/>
      <c r="H42" s="104"/>
    </row>
  </sheetData>
  <mergeCells count="34">
    <mergeCell ref="G13:G17"/>
    <mergeCell ref="A18:A22"/>
    <mergeCell ref="H13:H17"/>
    <mergeCell ref="G23:G32"/>
    <mergeCell ref="B18:B22"/>
    <mergeCell ref="G18:G22"/>
    <mergeCell ref="H18:H32"/>
    <mergeCell ref="A23:A27"/>
    <mergeCell ref="B23:B27"/>
    <mergeCell ref="A28:A32"/>
    <mergeCell ref="B28:B32"/>
    <mergeCell ref="A13:A17"/>
    <mergeCell ref="B13:B17"/>
    <mergeCell ref="A38:A42"/>
    <mergeCell ref="B38:B42"/>
    <mergeCell ref="G38:G42"/>
    <mergeCell ref="H38:H42"/>
    <mergeCell ref="A33:A37"/>
    <mergeCell ref="B33:B37"/>
    <mergeCell ref="G33:G37"/>
    <mergeCell ref="H33:H37"/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H8:H12"/>
    <mergeCell ref="A8:A12"/>
    <mergeCell ref="B8:B12"/>
    <mergeCell ref="G8:G12"/>
  </mergeCells>
  <pageMargins left="0.7" right="0.7" top="0.75" bottom="0.75" header="0.3" footer="0.3"/>
  <pageSetup paperSize="9" scale="71" fitToHeight="0" orientation="landscape" r:id="rId1"/>
  <rowBreaks count="1" manualBreakCount="1">
    <brk id="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13" sqref="C13:C17"/>
    </sheetView>
  </sheetViews>
  <sheetFormatPr defaultRowHeight="12.75" x14ac:dyDescent="0.2"/>
  <cols>
    <col min="1" max="1" width="5.7109375" style="19" bestFit="1" customWidth="1"/>
    <col min="2" max="2" width="33.42578125" style="19" customWidth="1"/>
    <col min="3" max="3" width="19.140625" style="19" bestFit="1" customWidth="1"/>
    <col min="4" max="6" width="12.85546875" style="19" customWidth="1"/>
    <col min="7" max="7" width="40.7109375" style="19" customWidth="1"/>
    <col min="8" max="8" width="37.140625" style="19" customWidth="1"/>
    <col min="9" max="16384" width="9.140625" style="19"/>
  </cols>
  <sheetData>
    <row r="1" spans="1:8" ht="12.75" customHeight="1" x14ac:dyDescent="0.2">
      <c r="A1" s="110" t="s">
        <v>0</v>
      </c>
      <c r="B1" s="110"/>
      <c r="C1" s="110" t="s">
        <v>1</v>
      </c>
      <c r="D1" s="111" t="s">
        <v>328</v>
      </c>
      <c r="E1" s="111"/>
      <c r="F1" s="111"/>
      <c r="G1" s="111" t="s">
        <v>2</v>
      </c>
      <c r="H1" s="109" t="s">
        <v>3</v>
      </c>
    </row>
    <row r="2" spans="1:8" ht="38.25" x14ac:dyDescent="0.2">
      <c r="A2" s="110"/>
      <c r="B2" s="110"/>
      <c r="C2" s="110"/>
      <c r="D2" s="4" t="s">
        <v>12</v>
      </c>
      <c r="E2" s="4" t="s">
        <v>4</v>
      </c>
      <c r="F2" s="4" t="s">
        <v>5</v>
      </c>
      <c r="G2" s="112"/>
      <c r="H2" s="109"/>
    </row>
    <row r="3" spans="1:8" x14ac:dyDescent="0.2">
      <c r="A3" s="111" t="s">
        <v>101</v>
      </c>
      <c r="B3" s="105" t="s">
        <v>102</v>
      </c>
      <c r="C3" s="64" t="s">
        <v>7</v>
      </c>
      <c r="D3" s="13">
        <f t="shared" ref="D3:E6" si="0">D8+D28</f>
        <v>3856.4</v>
      </c>
      <c r="E3" s="13">
        <f t="shared" si="0"/>
        <v>3856.4</v>
      </c>
      <c r="F3" s="13">
        <f t="shared" ref="F3:F37" si="1">E3/D3*100</f>
        <v>100</v>
      </c>
      <c r="G3" s="195"/>
      <c r="H3" s="196"/>
    </row>
    <row r="4" spans="1:8" x14ac:dyDescent="0.2">
      <c r="A4" s="111"/>
      <c r="B4" s="105">
        <v>0</v>
      </c>
      <c r="C4" s="64" t="s">
        <v>8</v>
      </c>
      <c r="D4" s="13">
        <f t="shared" si="0"/>
        <v>187739.8</v>
      </c>
      <c r="E4" s="13">
        <f t="shared" si="0"/>
        <v>85566.8</v>
      </c>
      <c r="F4" s="13">
        <f t="shared" si="1"/>
        <v>45.57733629203824</v>
      </c>
      <c r="G4" s="195"/>
      <c r="H4" s="196"/>
    </row>
    <row r="5" spans="1:8" x14ac:dyDescent="0.2">
      <c r="A5" s="111"/>
      <c r="B5" s="105">
        <v>0</v>
      </c>
      <c r="C5" s="64" t="s">
        <v>9</v>
      </c>
      <c r="D5" s="13">
        <f t="shared" si="0"/>
        <v>170500.4</v>
      </c>
      <c r="E5" s="13">
        <f t="shared" si="0"/>
        <v>21236.799999999999</v>
      </c>
      <c r="F5" s="13">
        <f t="shared" si="1"/>
        <v>12.455571951737356</v>
      </c>
      <c r="G5" s="195"/>
      <c r="H5" s="196"/>
    </row>
    <row r="6" spans="1:8" x14ac:dyDescent="0.2">
      <c r="A6" s="111"/>
      <c r="B6" s="105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95"/>
      <c r="H6" s="196"/>
    </row>
    <row r="7" spans="1:8" x14ac:dyDescent="0.2">
      <c r="A7" s="111"/>
      <c r="B7" s="105"/>
      <c r="C7" s="66" t="s">
        <v>11</v>
      </c>
      <c r="D7" s="14">
        <f t="shared" ref="D7:E7" si="2">SUM(D3:D6)</f>
        <v>362096.6</v>
      </c>
      <c r="E7" s="14">
        <f t="shared" si="2"/>
        <v>110660</v>
      </c>
      <c r="F7" s="13">
        <f t="shared" si="1"/>
        <v>30.560905570502463</v>
      </c>
      <c r="G7" s="195"/>
      <c r="H7" s="196"/>
    </row>
    <row r="8" spans="1:8" x14ac:dyDescent="0.2">
      <c r="A8" s="208" t="s">
        <v>13</v>
      </c>
      <c r="B8" s="209" t="s">
        <v>103</v>
      </c>
      <c r="C8" s="49" t="s">
        <v>7</v>
      </c>
      <c r="D8" s="62">
        <f t="shared" ref="D8:E11" si="3">D13+D18+D23</f>
        <v>0</v>
      </c>
      <c r="E8" s="62">
        <f t="shared" si="3"/>
        <v>0</v>
      </c>
      <c r="F8" s="13">
        <v>0</v>
      </c>
      <c r="G8" s="210"/>
      <c r="H8" s="211"/>
    </row>
    <row r="9" spans="1:8" x14ac:dyDescent="0.2">
      <c r="A9" s="208"/>
      <c r="B9" s="209"/>
      <c r="C9" s="49" t="s">
        <v>8</v>
      </c>
      <c r="D9" s="62">
        <f t="shared" si="3"/>
        <v>181689.5</v>
      </c>
      <c r="E9" s="62">
        <f t="shared" si="3"/>
        <v>79516.5</v>
      </c>
      <c r="F9" s="13">
        <f t="shared" si="1"/>
        <v>43.765049713935042</v>
      </c>
      <c r="G9" s="210"/>
      <c r="H9" s="211"/>
    </row>
    <row r="10" spans="1:8" x14ac:dyDescent="0.2">
      <c r="A10" s="208"/>
      <c r="B10" s="209"/>
      <c r="C10" s="49" t="s">
        <v>9</v>
      </c>
      <c r="D10" s="62">
        <f t="shared" si="3"/>
        <v>157538.4</v>
      </c>
      <c r="E10" s="62">
        <f t="shared" si="3"/>
        <v>13225.9</v>
      </c>
      <c r="F10" s="13">
        <f t="shared" si="1"/>
        <v>8.3953499591210772</v>
      </c>
      <c r="G10" s="210"/>
      <c r="H10" s="211"/>
    </row>
    <row r="11" spans="1:8" x14ac:dyDescent="0.2">
      <c r="A11" s="208"/>
      <c r="B11" s="209"/>
      <c r="C11" s="48" t="s">
        <v>10</v>
      </c>
      <c r="D11" s="62">
        <f t="shared" si="3"/>
        <v>0</v>
      </c>
      <c r="E11" s="62">
        <f t="shared" si="3"/>
        <v>0</v>
      </c>
      <c r="F11" s="13">
        <v>0</v>
      </c>
      <c r="G11" s="210"/>
      <c r="H11" s="211"/>
    </row>
    <row r="12" spans="1:8" x14ac:dyDescent="0.2">
      <c r="A12" s="208"/>
      <c r="B12" s="209"/>
      <c r="C12" s="45" t="s">
        <v>11</v>
      </c>
      <c r="D12" s="14">
        <f t="shared" ref="D12:E12" si="4">SUM(D8:D11)</f>
        <v>339227.9</v>
      </c>
      <c r="E12" s="14">
        <f t="shared" si="4"/>
        <v>92742.399999999994</v>
      </c>
      <c r="F12" s="14">
        <f t="shared" si="1"/>
        <v>27.339260715289036</v>
      </c>
      <c r="G12" s="210"/>
      <c r="H12" s="211"/>
    </row>
    <row r="13" spans="1:8" ht="62.1" customHeight="1" x14ac:dyDescent="0.2">
      <c r="A13" s="204" t="s">
        <v>33</v>
      </c>
      <c r="B13" s="202" t="s">
        <v>104</v>
      </c>
      <c r="C13" s="49" t="s">
        <v>7</v>
      </c>
      <c r="D13" s="62">
        <v>0</v>
      </c>
      <c r="E13" s="62">
        <v>0</v>
      </c>
      <c r="F13" s="13">
        <v>0</v>
      </c>
      <c r="G13" s="202" t="s">
        <v>343</v>
      </c>
      <c r="H13" s="202" t="s">
        <v>105</v>
      </c>
    </row>
    <row r="14" spans="1:8" ht="62.1" customHeight="1" x14ac:dyDescent="0.2">
      <c r="A14" s="204"/>
      <c r="B14" s="202"/>
      <c r="C14" s="49" t="s">
        <v>8</v>
      </c>
      <c r="D14" s="62">
        <v>172936.1</v>
      </c>
      <c r="E14" s="62">
        <v>79516.5</v>
      </c>
      <c r="F14" s="13">
        <f t="shared" si="1"/>
        <v>45.980278264630691</v>
      </c>
      <c r="G14" s="202"/>
      <c r="H14" s="202"/>
    </row>
    <row r="15" spans="1:8" ht="62.1" customHeight="1" x14ac:dyDescent="0.2">
      <c r="A15" s="204"/>
      <c r="B15" s="202"/>
      <c r="C15" s="49" t="s">
        <v>9</v>
      </c>
      <c r="D15" s="62">
        <v>82921.7</v>
      </c>
      <c r="E15" s="62">
        <v>6584.7</v>
      </c>
      <c r="F15" s="13">
        <f t="shared" si="1"/>
        <v>7.940864695248651</v>
      </c>
      <c r="G15" s="202"/>
      <c r="H15" s="202"/>
    </row>
    <row r="16" spans="1:8" ht="62.1" customHeight="1" x14ac:dyDescent="0.2">
      <c r="A16" s="204"/>
      <c r="B16" s="202"/>
      <c r="C16" s="48" t="s">
        <v>10</v>
      </c>
      <c r="D16" s="62">
        <v>0</v>
      </c>
      <c r="E16" s="62">
        <v>0</v>
      </c>
      <c r="F16" s="13">
        <v>0</v>
      </c>
      <c r="G16" s="202"/>
      <c r="H16" s="202"/>
    </row>
    <row r="17" spans="1:8" ht="62.1" customHeight="1" x14ac:dyDescent="0.2">
      <c r="A17" s="204"/>
      <c r="B17" s="202"/>
      <c r="C17" s="44" t="s">
        <v>11</v>
      </c>
      <c r="D17" s="62">
        <f t="shared" ref="D17:E17" si="5">SUM(D13:D16)</f>
        <v>255857.8</v>
      </c>
      <c r="E17" s="62">
        <f t="shared" si="5"/>
        <v>86101.2</v>
      </c>
      <c r="F17" s="13">
        <f t="shared" si="1"/>
        <v>33.651973869860527</v>
      </c>
      <c r="G17" s="202"/>
      <c r="H17" s="202"/>
    </row>
    <row r="18" spans="1:8" ht="18.95" customHeight="1" x14ac:dyDescent="0.2">
      <c r="A18" s="204" t="s">
        <v>35</v>
      </c>
      <c r="B18" s="202" t="s">
        <v>106</v>
      </c>
      <c r="C18" s="49" t="s">
        <v>7</v>
      </c>
      <c r="D18" s="62">
        <v>0</v>
      </c>
      <c r="E18" s="62">
        <v>0</v>
      </c>
      <c r="F18" s="13">
        <v>0</v>
      </c>
      <c r="G18" s="202" t="s">
        <v>344</v>
      </c>
      <c r="H18" s="202"/>
    </row>
    <row r="19" spans="1:8" ht="18.95" customHeight="1" x14ac:dyDescent="0.2">
      <c r="A19" s="204"/>
      <c r="B19" s="202"/>
      <c r="C19" s="49" t="s">
        <v>8</v>
      </c>
      <c r="D19" s="62">
        <v>8753.4</v>
      </c>
      <c r="E19" s="62">
        <v>0</v>
      </c>
      <c r="F19" s="13">
        <f t="shared" si="1"/>
        <v>0</v>
      </c>
      <c r="G19" s="202"/>
      <c r="H19" s="202"/>
    </row>
    <row r="20" spans="1:8" ht="18.95" customHeight="1" x14ac:dyDescent="0.2">
      <c r="A20" s="204"/>
      <c r="B20" s="202"/>
      <c r="C20" s="49" t="s">
        <v>9</v>
      </c>
      <c r="D20" s="62">
        <v>906.2</v>
      </c>
      <c r="E20" s="62">
        <v>0</v>
      </c>
      <c r="F20" s="13">
        <f t="shared" si="1"/>
        <v>0</v>
      </c>
      <c r="G20" s="202"/>
      <c r="H20" s="202"/>
    </row>
    <row r="21" spans="1:8" ht="18.95" customHeight="1" x14ac:dyDescent="0.2">
      <c r="A21" s="204"/>
      <c r="B21" s="202"/>
      <c r="C21" s="48" t="s">
        <v>10</v>
      </c>
      <c r="D21" s="62">
        <v>0</v>
      </c>
      <c r="E21" s="62">
        <v>0</v>
      </c>
      <c r="F21" s="13">
        <v>0</v>
      </c>
      <c r="G21" s="202"/>
      <c r="H21" s="202"/>
    </row>
    <row r="22" spans="1:8" ht="18.95" customHeight="1" x14ac:dyDescent="0.2">
      <c r="A22" s="204"/>
      <c r="B22" s="202"/>
      <c r="C22" s="44" t="s">
        <v>11</v>
      </c>
      <c r="D22" s="62">
        <f t="shared" ref="D22:E22" si="6">SUM(D18:D21)</f>
        <v>9659.6</v>
      </c>
      <c r="E22" s="62">
        <f t="shared" si="6"/>
        <v>0</v>
      </c>
      <c r="F22" s="13">
        <f t="shared" si="1"/>
        <v>0</v>
      </c>
      <c r="G22" s="202"/>
      <c r="H22" s="202"/>
    </row>
    <row r="23" spans="1:8" ht="72.95" customHeight="1" x14ac:dyDescent="0.2">
      <c r="A23" s="203" t="s">
        <v>41</v>
      </c>
      <c r="B23" s="202" t="s">
        <v>107</v>
      </c>
      <c r="C23" s="49" t="s">
        <v>7</v>
      </c>
      <c r="D23" s="62">
        <v>0</v>
      </c>
      <c r="E23" s="62">
        <v>0</v>
      </c>
      <c r="F23" s="13">
        <v>0</v>
      </c>
      <c r="G23" s="202" t="s">
        <v>345</v>
      </c>
      <c r="H23" s="202"/>
    </row>
    <row r="24" spans="1:8" ht="72.95" customHeight="1" x14ac:dyDescent="0.2">
      <c r="A24" s="203"/>
      <c r="B24" s="202"/>
      <c r="C24" s="49" t="s">
        <v>8</v>
      </c>
      <c r="D24" s="62">
        <v>0</v>
      </c>
      <c r="E24" s="62">
        <v>0</v>
      </c>
      <c r="F24" s="13">
        <v>0</v>
      </c>
      <c r="G24" s="202"/>
      <c r="H24" s="202"/>
    </row>
    <row r="25" spans="1:8" ht="72.95" customHeight="1" x14ac:dyDescent="0.2">
      <c r="A25" s="203"/>
      <c r="B25" s="202"/>
      <c r="C25" s="49" t="s">
        <v>9</v>
      </c>
      <c r="D25" s="62">
        <v>73710.5</v>
      </c>
      <c r="E25" s="62">
        <v>6641.2</v>
      </c>
      <c r="F25" s="13">
        <f t="shared" si="1"/>
        <v>9.0098425597438627</v>
      </c>
      <c r="G25" s="202"/>
      <c r="H25" s="202"/>
    </row>
    <row r="26" spans="1:8" ht="72.95" customHeight="1" x14ac:dyDescent="0.2">
      <c r="A26" s="203"/>
      <c r="B26" s="202"/>
      <c r="C26" s="48" t="s">
        <v>10</v>
      </c>
      <c r="D26" s="62">
        <v>0</v>
      </c>
      <c r="E26" s="62">
        <v>0</v>
      </c>
      <c r="F26" s="13">
        <v>0</v>
      </c>
      <c r="G26" s="202"/>
      <c r="H26" s="202"/>
    </row>
    <row r="27" spans="1:8" ht="72.95" customHeight="1" x14ac:dyDescent="0.2">
      <c r="A27" s="203"/>
      <c r="B27" s="202"/>
      <c r="C27" s="44" t="s">
        <v>11</v>
      </c>
      <c r="D27" s="62">
        <f t="shared" ref="D27:E27" si="7">SUM(D23:D26)</f>
        <v>73710.5</v>
      </c>
      <c r="E27" s="62">
        <f t="shared" si="7"/>
        <v>6641.2</v>
      </c>
      <c r="F27" s="13">
        <f t="shared" si="1"/>
        <v>9.0098425597438627</v>
      </c>
      <c r="G27" s="202"/>
      <c r="H27" s="202"/>
    </row>
    <row r="28" spans="1:8" ht="15" customHeight="1" x14ac:dyDescent="0.2">
      <c r="A28" s="214" t="s">
        <v>26</v>
      </c>
      <c r="B28" s="200" t="s">
        <v>108</v>
      </c>
      <c r="C28" s="49" t="s">
        <v>7</v>
      </c>
      <c r="D28" s="62">
        <f t="shared" ref="D28:E31" si="8">D33</f>
        <v>3856.4</v>
      </c>
      <c r="E28" s="62">
        <f t="shared" si="8"/>
        <v>3856.4</v>
      </c>
      <c r="F28" s="13">
        <f t="shared" si="1"/>
        <v>100</v>
      </c>
      <c r="G28" s="205" t="s">
        <v>297</v>
      </c>
      <c r="H28" s="205" t="s">
        <v>110</v>
      </c>
    </row>
    <row r="29" spans="1:8" x14ac:dyDescent="0.2">
      <c r="A29" s="214"/>
      <c r="B29" s="200"/>
      <c r="C29" s="49" t="s">
        <v>8</v>
      </c>
      <c r="D29" s="62">
        <f t="shared" si="8"/>
        <v>6050.3</v>
      </c>
      <c r="E29" s="62">
        <f t="shared" si="8"/>
        <v>6050.3</v>
      </c>
      <c r="F29" s="13">
        <f t="shared" si="1"/>
        <v>100</v>
      </c>
      <c r="G29" s="206"/>
      <c r="H29" s="206"/>
    </row>
    <row r="30" spans="1:8" x14ac:dyDescent="0.2">
      <c r="A30" s="214"/>
      <c r="B30" s="200"/>
      <c r="C30" s="49" t="s">
        <v>9</v>
      </c>
      <c r="D30" s="62">
        <f t="shared" si="8"/>
        <v>12962</v>
      </c>
      <c r="E30" s="62">
        <f t="shared" si="8"/>
        <v>8010.9</v>
      </c>
      <c r="F30" s="13">
        <f t="shared" si="1"/>
        <v>61.802962505786141</v>
      </c>
      <c r="G30" s="206"/>
      <c r="H30" s="206"/>
    </row>
    <row r="31" spans="1:8" x14ac:dyDescent="0.2">
      <c r="A31" s="214"/>
      <c r="B31" s="200"/>
      <c r="C31" s="48" t="s">
        <v>10</v>
      </c>
      <c r="D31" s="62">
        <f t="shared" si="8"/>
        <v>0</v>
      </c>
      <c r="E31" s="62">
        <f t="shared" si="8"/>
        <v>0</v>
      </c>
      <c r="F31" s="13">
        <v>0</v>
      </c>
      <c r="G31" s="206"/>
      <c r="H31" s="206"/>
    </row>
    <row r="32" spans="1:8" x14ac:dyDescent="0.2">
      <c r="A32" s="215"/>
      <c r="B32" s="201"/>
      <c r="C32" s="45" t="s">
        <v>11</v>
      </c>
      <c r="D32" s="14">
        <f t="shared" ref="D32:E32" si="9">SUM(D28:D31)</f>
        <v>22868.7</v>
      </c>
      <c r="E32" s="14">
        <f t="shared" si="9"/>
        <v>17917.599999999999</v>
      </c>
      <c r="F32" s="14">
        <f t="shared" si="1"/>
        <v>78.349884339730707</v>
      </c>
      <c r="G32" s="206"/>
      <c r="H32" s="206"/>
    </row>
    <row r="33" spans="1:8" ht="12.75" customHeight="1" x14ac:dyDescent="0.2">
      <c r="A33" s="212" t="s">
        <v>28</v>
      </c>
      <c r="B33" s="213" t="s">
        <v>109</v>
      </c>
      <c r="C33" s="49" t="s">
        <v>7</v>
      </c>
      <c r="D33" s="62">
        <v>3856.4</v>
      </c>
      <c r="E33" s="63">
        <v>3856.4</v>
      </c>
      <c r="F33" s="13">
        <f t="shared" si="1"/>
        <v>100</v>
      </c>
      <c r="G33" s="206"/>
      <c r="H33" s="206"/>
    </row>
    <row r="34" spans="1:8" x14ac:dyDescent="0.2">
      <c r="A34" s="212"/>
      <c r="B34" s="213"/>
      <c r="C34" s="49" t="s">
        <v>8</v>
      </c>
      <c r="D34" s="62">
        <v>6050.3</v>
      </c>
      <c r="E34" s="63">
        <v>6050.3</v>
      </c>
      <c r="F34" s="13">
        <f t="shared" si="1"/>
        <v>100</v>
      </c>
      <c r="G34" s="206"/>
      <c r="H34" s="206"/>
    </row>
    <row r="35" spans="1:8" x14ac:dyDescent="0.2">
      <c r="A35" s="212"/>
      <c r="B35" s="213"/>
      <c r="C35" s="49" t="s">
        <v>9</v>
      </c>
      <c r="D35" s="62">
        <v>12962</v>
      </c>
      <c r="E35" s="63">
        <v>8010.9</v>
      </c>
      <c r="F35" s="13">
        <f t="shared" si="1"/>
        <v>61.802962505786141</v>
      </c>
      <c r="G35" s="206"/>
      <c r="H35" s="206"/>
    </row>
    <row r="36" spans="1:8" x14ac:dyDescent="0.2">
      <c r="A36" s="212"/>
      <c r="B36" s="213"/>
      <c r="C36" s="48" t="s">
        <v>10</v>
      </c>
      <c r="D36" s="62">
        <v>0</v>
      </c>
      <c r="E36" s="63">
        <v>0</v>
      </c>
      <c r="F36" s="13">
        <v>0</v>
      </c>
      <c r="G36" s="206"/>
      <c r="H36" s="206"/>
    </row>
    <row r="37" spans="1:8" x14ac:dyDescent="0.2">
      <c r="A37" s="212"/>
      <c r="B37" s="213"/>
      <c r="C37" s="44" t="s">
        <v>11</v>
      </c>
      <c r="D37" s="62">
        <f t="shared" ref="D37:E37" si="10">SUM(D33:D36)</f>
        <v>22868.7</v>
      </c>
      <c r="E37" s="63">
        <f t="shared" si="10"/>
        <v>17917.599999999999</v>
      </c>
      <c r="F37" s="13">
        <f t="shared" si="1"/>
        <v>78.349884339730707</v>
      </c>
      <c r="G37" s="207"/>
      <c r="H37" s="207"/>
    </row>
  </sheetData>
  <mergeCells count="29">
    <mergeCell ref="H28:H37"/>
    <mergeCell ref="A3:A7"/>
    <mergeCell ref="B3:B7"/>
    <mergeCell ref="G3:G7"/>
    <mergeCell ref="H3:H7"/>
    <mergeCell ref="A8:A12"/>
    <mergeCell ref="B8:B12"/>
    <mergeCell ref="G8:G12"/>
    <mergeCell ref="A13:A17"/>
    <mergeCell ref="B13:B17"/>
    <mergeCell ref="G13:G17"/>
    <mergeCell ref="H8:H12"/>
    <mergeCell ref="H13:H27"/>
    <mergeCell ref="A33:A37"/>
    <mergeCell ref="B33:B37"/>
    <mergeCell ref="A28:A32"/>
    <mergeCell ref="A1:B2"/>
    <mergeCell ref="C1:C2"/>
    <mergeCell ref="D1:F1"/>
    <mergeCell ref="G1:G2"/>
    <mergeCell ref="H1:H2"/>
    <mergeCell ref="B28:B32"/>
    <mergeCell ref="G18:G22"/>
    <mergeCell ref="A23:A27"/>
    <mergeCell ref="B23:B27"/>
    <mergeCell ref="G23:G27"/>
    <mergeCell ref="A18:A22"/>
    <mergeCell ref="B18:B22"/>
    <mergeCell ref="G28:G37"/>
  </mergeCells>
  <pageMargins left="0.7" right="0.7" top="0.75" bottom="0.75" header="0.3" footer="0.3"/>
  <pageSetup paperSize="9" scale="75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СВОД</vt:lpstr>
      <vt:lpstr>Разв. образ.</vt:lpstr>
      <vt:lpstr>Соц. и дем. раз.</vt:lpstr>
      <vt:lpstr>Культ. простр.</vt:lpstr>
      <vt:lpstr>Разв. физ. кул.</vt:lpstr>
      <vt:lpstr>Поддер. занят.</vt:lpstr>
      <vt:lpstr>Разв. агропром.</vt:lpstr>
      <vt:lpstr>Жилищ. сфер.</vt:lpstr>
      <vt:lpstr>Жил.-ком.</vt:lpstr>
      <vt:lpstr>Проф. правонар.</vt:lpstr>
      <vt:lpstr>Укрепл. межнац.</vt:lpstr>
      <vt:lpstr>Безоп. жизн.</vt:lpstr>
      <vt:lpstr>Эколог. без.</vt:lpstr>
      <vt:lpstr>Разв. эконом.</vt:lpstr>
      <vt:lpstr>Цифр. разв.</vt:lpstr>
      <vt:lpstr>Совр. трансп.</vt:lpstr>
      <vt:lpstr>Управ. мун. фин.</vt:lpstr>
      <vt:lpstr>Разв. гражд. общ.</vt:lpstr>
      <vt:lpstr>Управ. муниц. имущ.</vt:lpstr>
      <vt:lpstr>Муниц. служ.</vt:lpstr>
      <vt:lpstr>Содер. гор. тер.</vt:lpstr>
      <vt:lpstr>Устойч. разв. КМНС</vt:lpstr>
      <vt:lpstr>'Разв. образ.'!Область_печати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Шестакова Ольга</cp:lastModifiedBy>
  <cp:lastPrinted>2024-11-27T10:20:52Z</cp:lastPrinted>
  <dcterms:created xsi:type="dcterms:W3CDTF">2006-09-16T00:00:00Z</dcterms:created>
  <dcterms:modified xsi:type="dcterms:W3CDTF">2024-11-28T05:20:03Z</dcterms:modified>
</cp:coreProperties>
</file>