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3 кв\"/>
    </mc:Choice>
  </mc:AlternateContent>
  <bookViews>
    <workbookView xWindow="0" yWindow="0" windowWidth="28800" windowHeight="11835"/>
  </bookViews>
  <sheets>
    <sheet name="Прогноз" sheetId="2" r:id="rId1"/>
  </sheets>
  <definedNames>
    <definedName name="_xlnm.Print_Area" localSheetId="0">Прогноз!$A$1:$F$152</definedName>
  </definedNames>
  <calcPr calcId="152511" iterate="1"/>
</workbook>
</file>

<file path=xl/calcChain.xml><?xml version="1.0" encoding="utf-8"?>
<calcChain xmlns="http://schemas.openxmlformats.org/spreadsheetml/2006/main">
  <c r="F131" i="2" l="1"/>
  <c r="F133" i="2"/>
  <c r="F45" i="2" l="1"/>
  <c r="F103" i="2"/>
  <c r="F88" i="2"/>
  <c r="F63" i="2"/>
  <c r="F34" i="2" l="1"/>
  <c r="F30" i="2"/>
  <c r="F22" i="2"/>
  <c r="F21" i="2"/>
  <c r="F29" i="2" l="1"/>
  <c r="F72" i="2" l="1"/>
  <c r="F73" i="2"/>
  <c r="F74" i="2"/>
  <c r="F71" i="2"/>
  <c r="F149" i="2"/>
  <c r="F91" i="2" l="1"/>
  <c r="F140" i="2" l="1"/>
  <c r="F141" i="2"/>
  <c r="F142" i="2"/>
  <c r="F143" i="2"/>
  <c r="F139" i="2"/>
  <c r="F78" i="2"/>
  <c r="F79" i="2"/>
  <c r="F80" i="2"/>
  <c r="F81" i="2"/>
  <c r="F82" i="2"/>
  <c r="F83" i="2"/>
  <c r="F84" i="2"/>
  <c r="F85" i="2"/>
  <c r="F77" i="2"/>
  <c r="F148" i="2" l="1"/>
  <c r="F145" i="2"/>
  <c r="F137" i="2"/>
  <c r="F94" i="2"/>
  <c r="F95" i="2"/>
  <c r="F96" i="2"/>
  <c r="F97" i="2"/>
  <c r="F86" i="2"/>
  <c r="F75" i="2"/>
  <c r="F64" i="2"/>
  <c r="F66" i="2" s="1"/>
  <c r="F65" i="2"/>
  <c r="F52" i="2"/>
  <c r="F37" i="2"/>
  <c r="F32" i="2"/>
  <c r="F27" i="2"/>
  <c r="F18" i="2"/>
  <c r="F19" i="2" s="1"/>
  <c r="F14" i="2"/>
  <c r="F15" i="2" s="1"/>
  <c r="F11" i="2"/>
  <c r="F12" i="2"/>
  <c r="F99" i="2" l="1"/>
  <c r="F111" i="2"/>
  <c r="F60" i="2"/>
  <c r="F151" i="2" l="1"/>
  <c r="F126" i="2"/>
  <c r="F127" i="2"/>
  <c r="F121" i="2"/>
  <c r="F101" i="2"/>
  <c r="F98" i="2"/>
  <c r="F92" i="2"/>
  <c r="F105" i="2" l="1"/>
  <c r="F54" i="2"/>
  <c r="F40" i="2"/>
  <c r="F42" i="2"/>
  <c r="F44" i="2"/>
  <c r="F17" i="2"/>
  <c r="F46" i="2" l="1"/>
  <c r="F152" i="2" s="1"/>
  <c r="F56" i="2"/>
</calcChain>
</file>

<file path=xl/sharedStrings.xml><?xml version="1.0" encoding="utf-8"?>
<sst xmlns="http://schemas.openxmlformats.org/spreadsheetml/2006/main" count="238" uniqueCount="143">
  <si>
    <t>№</t>
  </si>
  <si>
    <t xml:space="preserve">Прогноз достижения значений целевых показателей поквартально </t>
  </si>
  <si>
    <t>Наименование целевых показателей муниципальных программ</t>
  </si>
  <si>
    <t>Развитие образования в городе Пыть-Яхе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</si>
  <si>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</si>
  <si>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</si>
  <si>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</si>
  <si>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>Социальное и демографическое развитие города Пыть-Яха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</si>
  <si>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</si>
  <si>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</si>
  <si>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Культурное пространство города Пыть-Яха</t>
  </si>
  <si>
    <t>Развитие физической культуры и спорта в городе Пыть-Яхе</t>
  </si>
  <si>
    <t>Доля граждан, систематически занимающихся физической культурой и спортом,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</si>
  <si>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</si>
  <si>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</si>
  <si>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</si>
  <si>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</si>
  <si>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</si>
  <si>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</si>
  <si>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</si>
  <si>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</si>
  <si>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Количество выставочно-ярмарочных мероприятий, ед.</t>
  </si>
  <si>
    <t>Развитие жилищной сферы в городе Пыть-Яхе</t>
  </si>
  <si>
    <t>Общая площадь жилых помещений, приходящихся в среднем на 1 жителя, кв. м</t>
  </si>
  <si>
    <t>Жилищно-коммунальный комплекс и городская среда города Пыть-Яха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</si>
  <si>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</si>
  <si>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Качество городской среды, %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</si>
  <si>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</si>
  <si>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 в городе Пыть-Яхе</t>
  </si>
  <si>
    <t>Безопасность жизнедеятельности в городе Пыть-Яхе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</si>
  <si>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</si>
  <si>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</si>
  <si>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Доля наружных источников противопожарного водоснабжения находящихся в исправном состоянии, %.</t>
  </si>
  <si>
    <t>Изготовление и установка информационных знаков по безопасности на водных объектах, шт</t>
  </si>
  <si>
    <t>Экологическая безопасность города Пыть-Яха</t>
  </si>
  <si>
    <t>Количество населения, вовлеченного в мероприятия по очистке берегов водных объектов, тыс. чел. (с нарастающим итогом)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</si>
  <si>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</si>
  <si>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</si>
  <si>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Площадь территории, очищенной от свалок, га</t>
  </si>
  <si>
    <t>Объема вывезенного мусора, м3</t>
  </si>
  <si>
    <t>Количество контейнерных площадок, находящихся в муниципальной собственности (бесхозные), шт.</t>
  </si>
  <si>
    <t>Обработка территорий, наиболее посещаемых населением, специальными средствами от клещей, грызунов и насекомых, га</t>
  </si>
  <si>
    <t>Развитие экономического потенциала города Пыть-Яха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</si>
  <si>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</si>
  <si>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</si>
  <si>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</si>
  <si>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</si>
  <si>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</si>
  <si>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</si>
  <si>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</si>
  <si>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</si>
  <si>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 города Пыть-Яха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</si>
  <si>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</si>
  <si>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</si>
  <si>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Развитие муниципальной службы в городе Пыть-Яхе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</si>
  <si>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</si>
  <si>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</si>
  <si>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</si>
  <si>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</si>
  <si>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Содержание городских территорий, озеленение и благоустройство в городе Пыть-Яхе</t>
  </si>
  <si>
    <t>Устойчивое развитие коренных малочисленных народов Севера в городе Пыть-Яхе</t>
  </si>
  <si>
    <t>да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</si>
  <si>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</si>
  <si>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</si>
  <si>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t>Количество проведенных мероприятий по правовому просвещению и информированию в сфере защиты прав потребителей, ед.</t>
  </si>
  <si>
    <t>Приложение №3</t>
  </si>
  <si>
    <t xml:space="preserve">% </t>
  </si>
  <si>
    <t xml:space="preserve">Средний процент достижения целевых показателей в целом по всем программам </t>
  </si>
  <si>
    <t>«НП»,
«ГП», «МП»</t>
  </si>
  <si>
    <t xml:space="preserve">Доступность дошкольного образования для детей в возрасте от 3 до 7 лет, %
</t>
  </si>
  <si>
    <t>«ГП», «МП»</t>
  </si>
  <si>
    <t xml:space="preserve">Доля детей в возрасте от 5 до 18 лет, охваченных дополнительным образованием, %
</t>
  </si>
  <si>
    <t>«МП»</t>
  </si>
  <si>
    <t>Число посещений культурных мероприятий, тыс. единиц</t>
  </si>
  <si>
    <t>«ВДЛ»,
«ГП», «МП»</t>
  </si>
  <si>
    <t>Число обращений к цифровым ресурсам в сфере культуры, тыс. единиц</t>
  </si>
  <si>
    <t>«ГП»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</si>
  <si>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</si>
  <si>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</si>
  <si>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</si>
  <si>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</si>
  <si>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</si>
  <si>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</si>
  <si>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</si>
  <si>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</si>
  <si>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</si>
  <si>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</si>
  <si>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</si>
  <si>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</si>
  <si>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</si>
  <si>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</si>
  <si>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 xml:space="preserve">Доля граждан, положительно оценивающих состояние межнациональных отношений в муниципальном образовании, % 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</si>
  <si>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</si>
  <si>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</si>
  <si>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</si>
  <si>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</si>
  <si>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</si>
  <si>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</si>
  <si>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</si>
  <si>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</si>
  <si>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</si>
  <si>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</si>
  <si>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</si>
  <si>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</si>
  <si>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</si>
  <si>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</si>
  <si>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</si>
  <si>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</si>
  <si>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Отношение объема муниципального долга городского округа к общему объему доходов бюджета города, %</t>
  </si>
  <si>
    <t>Предельный объем расходов на обслуживание муниципального долга, %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</si>
  <si>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</si>
  <si>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</si>
  <si>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Количество социально значимых проектов социально ориентированных некоммерческих организаций, ед.</t>
  </si>
  <si>
    <t>Количество инициативных проектов, реализованных из местного бюджета с привлечением инициативных платежей,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</si>
  <si>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</si>
  <si>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</si>
  <si>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</si>
  <si>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Количество соглашений (планов мероприятий) с внешними партнерами,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</si>
  <si>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</si>
  <si>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</si>
  <si>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</si>
  <si>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</si>
  <si>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</si>
  <si>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</si>
  <si>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</si>
  <si>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</si>
  <si>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</si>
  <si>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</si>
  <si>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</si>
  <si>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</si>
  <si>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</si>
  <si>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</si>
  <si>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</si>
  <si>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50%</t>
    </r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</si>
  <si>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5%</t>
    </r>
  </si>
  <si>
    <t>Уровень показателя</t>
  </si>
  <si>
    <t>Обеспечение имущественной основы деятельности органов местного самоуправления, ед.</t>
  </si>
  <si>
    <t>Прогноз достижения значений целевых показателей по состоянию на 01.10.2024 год в рамках реализации муниципальных программ города Пыть-Ях</t>
  </si>
  <si>
    <t>План 
9 месяцев</t>
  </si>
  <si>
    <t>Факт 
9 месяцев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</si>
  <si>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человек. (Обратный показатель) </t>
  </si>
  <si>
    <t xml:space="preserve">Уровень преступности на улицах и общественных местах (число зарегистрированных преступлений на 100 тыс. человек населения), ед. (Обратный показатель) </t>
  </si>
  <si>
    <t xml:space="preserve">Общая распространенность наркомании (на 100 тыс. населения), ед. (Обратный показатель)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</si>
</sst>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"/>
    <numFmt numFmtId="166" formatCode="0.0%"/>
    <numFmt numFmtId="167" formatCode="#,##0.0000"/>
    <numFmt numFmtId="168" formatCode="0.000"/>
  </numFmts>
  <fonts count="21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 applyNumberFormat="1" applyFont="1"/>
    <xf numFmtId="166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center"/>
    </xf>
    <xf numFmtId="0" fontId="18" fillId="0" borderId="0" xfId="0" applyNumberFormat="1" applyFont="1"/>
    <xf numFmtId="0" fontId="18" fillId="0" borderId="1" xfId="0" applyNumberFormat="1" applyFont="1" applyBorder="1" applyAlignment="1">
      <alignment horizontal="center" vertical="center"/>
    </xf>
    <xf numFmtId="166" fontId="16" fillId="0" borderId="0" xfId="0" applyNumberFormat="1" applyFont="1" applyAlignment="1">
      <alignment horizontal="center"/>
    </xf>
    <xf numFmtId="166" fontId="14" fillId="0" borderId="0" xfId="0" applyNumberFormat="1" applyFont="1"/>
    <xf numFmtId="166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168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left" wrapText="1"/>
    </xf>
    <xf numFmtId="0" fontId="17" fillId="0" borderId="1" xfId="0" applyNumberFormat="1" applyFont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right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</cellXfs>
  <cellStyles count="102">
    <cellStyle name="Обычный" xfId="0" builtinId="0"/>
    <cellStyle name="Обычный 10" xfId="11"/>
    <cellStyle name="Обычный 2" xfId="1"/>
    <cellStyle name="Обычный 2 2" xfId="3"/>
    <cellStyle name="Обычный 2 2 2" xfId="20"/>
    <cellStyle name="Обычный 2 2 3" xfId="15"/>
    <cellStyle name="Обычный 2 2 4" xfId="60"/>
    <cellStyle name="Обычный 2 2 5" xfId="38"/>
    <cellStyle name="Обычный 2 2 6" xfId="82"/>
    <cellStyle name="Обычный 2 3" xfId="5"/>
    <cellStyle name="Обычный 2 3 2" xfId="18"/>
    <cellStyle name="Обычный 2 3 3" xfId="63"/>
    <cellStyle name="Обычный 2 3 4" xfId="41"/>
    <cellStyle name="Обычный 2 3 5" xfId="85"/>
    <cellStyle name="Обычный 2 4" xfId="7"/>
    <cellStyle name="Обычный 2 4 2" xfId="65"/>
    <cellStyle name="Обычный 2 4 3" xfId="43"/>
    <cellStyle name="Обычный 2 4 4" xfId="87"/>
    <cellStyle name="Обычный 2 5" xfId="2"/>
    <cellStyle name="Обычный 2 5 2" xfId="4"/>
    <cellStyle name="Обычный 2 5 2 2" xfId="61"/>
    <cellStyle name="Обычный 2 5 2 3" xfId="39"/>
    <cellStyle name="Обычный 2 5 2 4" xfId="83"/>
    <cellStyle name="Обычный 2 5 3" xfId="6"/>
    <cellStyle name="Обычный 2 5 3 2" xfId="64"/>
    <cellStyle name="Обычный 2 5 3 3" xfId="42"/>
    <cellStyle name="Обычный 2 5 3 4" xfId="86"/>
    <cellStyle name="Обычный 2 5 4" xfId="8"/>
    <cellStyle name="Обычный 2 5 4 2" xfId="66"/>
    <cellStyle name="Обычный 2 5 4 3" xfId="44"/>
    <cellStyle name="Обычный 2 5 4 4" xfId="88"/>
    <cellStyle name="Обычный 2 5 5" xfId="59"/>
    <cellStyle name="Обычный 2 5 6" xfId="37"/>
    <cellStyle name="Обычный 2 5 7" xfId="81"/>
    <cellStyle name="Обычный 2 6" xfId="13"/>
    <cellStyle name="Обычный 2 7" xfId="58"/>
    <cellStyle name="Обычный 2 8" xfId="36"/>
    <cellStyle name="Обычный 2 9" xfId="80"/>
    <cellStyle name="Обычный 3" xfId="10"/>
    <cellStyle name="Обычный 3 2" xfId="12"/>
    <cellStyle name="Обычный 4" xfId="14"/>
    <cellStyle name="Обычный 4 2" xfId="19"/>
    <cellStyle name="Обычный 4 2 2" xfId="26"/>
    <cellStyle name="Обычный 4 2 2 2" xfId="31"/>
    <cellStyle name="Обычный 4 2 2 2 2" xfId="75"/>
    <cellStyle name="Обычный 4 2 2 2 3" xfId="53"/>
    <cellStyle name="Обычный 4 2 2 2 4" xfId="97"/>
    <cellStyle name="Обычный 4 2 2 3" xfId="35"/>
    <cellStyle name="Обычный 4 2 2 3 2" xfId="79"/>
    <cellStyle name="Обычный 4 2 2 3 3" xfId="57"/>
    <cellStyle name="Обычный 4 2 2 3 4" xfId="101"/>
    <cellStyle name="Обычный 4 2 2 4" xfId="71"/>
    <cellStyle name="Обычный 4 2 2 5" xfId="49"/>
    <cellStyle name="Обычный 4 2 2 6" xfId="93"/>
    <cellStyle name="Обычный 4 2 3" xfId="29"/>
    <cellStyle name="Обычный 4 2 3 2" xfId="73"/>
    <cellStyle name="Обычный 4 2 3 3" xfId="51"/>
    <cellStyle name="Обычный 4 2 3 4" xfId="95"/>
    <cellStyle name="Обычный 4 2 4" xfId="33"/>
    <cellStyle name="Обычный 4 2 4 2" xfId="77"/>
    <cellStyle name="Обычный 4 2 4 3" xfId="55"/>
    <cellStyle name="Обычный 4 2 4 4" xfId="99"/>
    <cellStyle name="Обычный 4 2 5" xfId="69"/>
    <cellStyle name="Обычный 4 2 6" xfId="47"/>
    <cellStyle name="Обычный 4 2 7" xfId="91"/>
    <cellStyle name="Обычный 4 3" xfId="24"/>
    <cellStyle name="Обычный 4 3 2" xfId="30"/>
    <cellStyle name="Обычный 4 3 2 2" xfId="74"/>
    <cellStyle name="Обычный 4 3 2 3" xfId="52"/>
    <cellStyle name="Обычный 4 3 2 4" xfId="96"/>
    <cellStyle name="Обычный 4 3 3" xfId="34"/>
    <cellStyle name="Обычный 4 3 3 2" xfId="78"/>
    <cellStyle name="Обычный 4 3 3 3" xfId="56"/>
    <cellStyle name="Обычный 4 3 3 4" xfId="100"/>
    <cellStyle name="Обычный 4 3 4" xfId="70"/>
    <cellStyle name="Обычный 4 3 5" xfId="48"/>
    <cellStyle name="Обычный 4 3 6" xfId="92"/>
    <cellStyle name="Обычный 4 4" xfId="28"/>
    <cellStyle name="Обычный 4 4 2" xfId="72"/>
    <cellStyle name="Обычный 4 4 3" xfId="50"/>
    <cellStyle name="Обычный 4 4 4" xfId="94"/>
    <cellStyle name="Обычный 4 5" xfId="32"/>
    <cellStyle name="Обычный 4 5 2" xfId="76"/>
    <cellStyle name="Обычный 4 5 3" xfId="54"/>
    <cellStyle name="Обычный 4 5 4" xfId="98"/>
    <cellStyle name="Обычный 4 6" xfId="68"/>
    <cellStyle name="Обычный 4 7" xfId="46"/>
    <cellStyle name="Обычный 4 8" xfId="90"/>
    <cellStyle name="Обычный 5" xfId="17"/>
    <cellStyle name="Обычный 6" xfId="16"/>
    <cellStyle name="Обычный 6 2" xfId="25"/>
    <cellStyle name="Обычный 7" xfId="21"/>
    <cellStyle name="Обычный 7 2" xfId="27"/>
    <cellStyle name="Обычный 8" xfId="23"/>
    <cellStyle name="Обычный 9" xfId="22"/>
    <cellStyle name="Финансовый 2" xfId="9"/>
    <cellStyle name="Финансовый 2 2" xfId="67"/>
    <cellStyle name="Финансовый 2 3" xfId="45"/>
    <cellStyle name="Финансовый 2 4" xfId="89"/>
    <cellStyle name="Финансовый 3" xfId="62"/>
    <cellStyle name="Финансовый 4" xfId="40"/>
    <cellStyle name="Финансовый 5" xfId="84"/>
  </cellStyles>
  <dxfs count="0"/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tabSelected="1" zoomScaleNormal="100" workbookViewId="0">
      <pane ySplit="8" topLeftCell="A140" activePane="bottomLeft" state="frozen"/>
      <selection pane="bottomLeft" activeCell="E45" sqref="E45"/>
    </sheetView>
  </sheetViews>
  <sheetFormatPr defaultColWidth="9.140625" defaultRowHeight="12.75" x14ac:dyDescent="0.2"/>
  <cols>
    <col min="1" max="1" width="3.42578125" style="7" bestFit="1" customWidth="1"/>
    <col min="2" max="2" width="53" style="5" customWidth="1"/>
    <col min="3" max="3" width="13.42578125" style="5" customWidth="1"/>
    <col min="4" max="5" width="10.7109375" style="6" customWidth="1"/>
    <col min="6" max="6" width="10.7109375" style="9" customWidth="1"/>
    <col min="7" max="16384" width="9.140625" style="5"/>
  </cols>
  <sheetData>
    <row r="1" spans="1:6" x14ac:dyDescent="0.2">
      <c r="E1" s="37" t="s">
        <v>65</v>
      </c>
      <c r="F1" s="37"/>
    </row>
    <row r="2" spans="1:6" x14ac:dyDescent="0.2">
      <c r="A2" s="35"/>
      <c r="B2" s="35"/>
      <c r="C2" s="35"/>
      <c r="D2" s="35"/>
      <c r="E2" s="35"/>
      <c r="F2" s="35"/>
    </row>
    <row r="3" spans="1:6" x14ac:dyDescent="0.2">
      <c r="A3" s="36" t="s">
        <v>137</v>
      </c>
      <c r="B3" s="36"/>
      <c r="C3" s="36"/>
      <c r="D3" s="36"/>
      <c r="E3" s="36"/>
      <c r="F3" s="36"/>
    </row>
    <row r="4" spans="1:6" x14ac:dyDescent="0.2">
      <c r="A4" s="36"/>
      <c r="B4" s="36"/>
      <c r="C4" s="36"/>
      <c r="D4" s="36"/>
      <c r="E4" s="36"/>
      <c r="F4" s="36"/>
    </row>
    <row r="5" spans="1:6" x14ac:dyDescent="0.2">
      <c r="A5" s="31" t="s">
        <v>0</v>
      </c>
      <c r="B5" s="38" t="s">
        <v>2</v>
      </c>
      <c r="C5" s="41" t="s">
        <v>135</v>
      </c>
      <c r="D5" s="36" t="s">
        <v>1</v>
      </c>
      <c r="E5" s="36"/>
      <c r="F5" s="36"/>
    </row>
    <row r="6" spans="1:6" x14ac:dyDescent="0.2">
      <c r="A6" s="31"/>
      <c r="B6" s="38"/>
      <c r="C6" s="42"/>
      <c r="D6" s="36"/>
      <c r="E6" s="36"/>
      <c r="F6" s="36"/>
    </row>
    <row r="7" spans="1:6" x14ac:dyDescent="0.2">
      <c r="A7" s="31"/>
      <c r="B7" s="38"/>
      <c r="C7" s="42"/>
      <c r="D7" s="39" t="s">
        <v>138</v>
      </c>
      <c r="E7" s="39" t="s">
        <v>139</v>
      </c>
      <c r="F7" s="40" t="s">
        <v>66</v>
      </c>
    </row>
    <row r="8" spans="1:6" x14ac:dyDescent="0.2">
      <c r="A8" s="31"/>
      <c r="B8" s="38"/>
      <c r="C8" s="43"/>
      <c r="D8" s="39"/>
      <c r="E8" s="39"/>
      <c r="F8" s="40"/>
    </row>
    <row r="9" spans="1:6" x14ac:dyDescent="0.2">
      <c r="A9" s="31" t="s">
        <v>3</v>
      </c>
      <c r="B9" s="31"/>
      <c r="C9" s="31"/>
      <c r="D9" s="31"/>
      <c r="E9" s="31"/>
      <c r="F9" s="31"/>
    </row>
    <row r="10" spans="1:6" ht="51" x14ac:dyDescent="0.2">
      <c r="A10" s="25">
        <v>1</v>
      </c>
      <c r="B10" s="13" t="s">
        <v>4</v>
      </c>
      <c r="C10" s="12" t="s">
        <v>68</v>
      </c>
      <c r="D10" s="4">
        <v>40.299999999999997</v>
      </c>
      <c r="E10" s="4">
        <v>82</v>
      </c>
      <c r="F10" s="1">
        <v>1</v>
      </c>
    </row>
    <row r="11" spans="1:6" ht="25.5" x14ac:dyDescent="0.2">
      <c r="A11" s="25">
        <v>2</v>
      </c>
      <c r="B11" s="14" t="s">
        <v>5</v>
      </c>
      <c r="C11" s="12" t="s">
        <v>68</v>
      </c>
      <c r="D11" s="4">
        <v>100</v>
      </c>
      <c r="E11" s="4">
        <v>100</v>
      </c>
      <c r="F11" s="1">
        <f t="shared" ref="F11:F14" si="0">E11/D11</f>
        <v>1</v>
      </c>
    </row>
    <row r="12" spans="1:6" ht="27.75" customHeight="1" x14ac:dyDescent="0.2">
      <c r="A12" s="25">
        <v>3</v>
      </c>
      <c r="B12" s="14" t="s">
        <v>69</v>
      </c>
      <c r="C12" s="12" t="s">
        <v>70</v>
      </c>
      <c r="D12" s="4">
        <v>100</v>
      </c>
      <c r="E12" s="4">
        <v>100</v>
      </c>
      <c r="F12" s="1">
        <f t="shared" si="0"/>
        <v>1</v>
      </c>
    </row>
    <row r="13" spans="1:6" ht="63.75" x14ac:dyDescent="0.2">
      <c r="A13" s="25">
        <v>4</v>
      </c>
      <c r="B13" s="14" t="s">
        <v>6</v>
      </c>
      <c r="C13" s="12" t="s">
        <v>68</v>
      </c>
      <c r="D13" s="4">
        <v>60</v>
      </c>
      <c r="E13" s="4">
        <v>76.599999999999994</v>
      </c>
      <c r="F13" s="1">
        <v>1</v>
      </c>
    </row>
    <row r="14" spans="1:6" ht="25.5" customHeight="1" x14ac:dyDescent="0.2">
      <c r="A14" s="25">
        <v>5</v>
      </c>
      <c r="B14" s="13" t="s">
        <v>71</v>
      </c>
      <c r="C14" s="12" t="s">
        <v>68</v>
      </c>
      <c r="D14" s="4">
        <v>79.599999999999994</v>
      </c>
      <c r="E14" s="4">
        <v>77.599999999999994</v>
      </c>
      <c r="F14" s="1">
        <f t="shared" si="0"/>
        <v>0.97487437185929648</v>
      </c>
    </row>
    <row r="15" spans="1:6" x14ac:dyDescent="0.2">
      <c r="A15" s="29"/>
      <c r="B15" s="29"/>
      <c r="C15" s="25"/>
      <c r="D15" s="21"/>
      <c r="E15" s="21"/>
      <c r="F15" s="11">
        <f>SUM(F10:F14)/5</f>
        <v>0.99497487437185939</v>
      </c>
    </row>
    <row r="16" spans="1:6" x14ac:dyDescent="0.2">
      <c r="A16" s="31" t="s">
        <v>7</v>
      </c>
      <c r="B16" s="31"/>
      <c r="C16" s="31"/>
      <c r="D16" s="31"/>
      <c r="E16" s="31"/>
      <c r="F16" s="31"/>
    </row>
    <row r="17" spans="1:7" ht="38.25" x14ac:dyDescent="0.2">
      <c r="A17" s="23">
        <v>6</v>
      </c>
      <c r="B17" s="14" t="s">
        <v>8</v>
      </c>
      <c r="C17" s="12" t="s">
        <v>70</v>
      </c>
      <c r="D17" s="4">
        <v>100</v>
      </c>
      <c r="E17" s="4">
        <v>100</v>
      </c>
      <c r="F17" s="1">
        <f>E17/D17</f>
        <v>1</v>
      </c>
    </row>
    <row r="18" spans="1:7" ht="25.5" x14ac:dyDescent="0.2">
      <c r="A18" s="23">
        <v>7</v>
      </c>
      <c r="B18" s="14" t="s">
        <v>9</v>
      </c>
      <c r="C18" s="12" t="s">
        <v>72</v>
      </c>
      <c r="D18" s="3">
        <v>100</v>
      </c>
      <c r="E18" s="3">
        <v>86.4</v>
      </c>
      <c r="F18" s="1">
        <f>E18/D18</f>
        <v>0.8640000000000001</v>
      </c>
    </row>
    <row r="19" spans="1:7" x14ac:dyDescent="0.2">
      <c r="A19" s="29"/>
      <c r="B19" s="29"/>
      <c r="C19" s="23"/>
      <c r="D19" s="21"/>
      <c r="E19" s="21"/>
      <c r="F19" s="11">
        <f>(F17+F18)/2</f>
        <v>0.93200000000000005</v>
      </c>
    </row>
    <row r="20" spans="1:7" x14ac:dyDescent="0.2">
      <c r="A20" s="31" t="s">
        <v>10</v>
      </c>
      <c r="B20" s="31"/>
      <c r="C20" s="31"/>
      <c r="D20" s="31"/>
      <c r="E20" s="31"/>
      <c r="F20" s="31"/>
    </row>
    <row r="21" spans="1:7" ht="25.5" x14ac:dyDescent="0.2">
      <c r="A21" s="23">
        <v>8</v>
      </c>
      <c r="B21" s="14" t="s">
        <v>73</v>
      </c>
      <c r="C21" s="12" t="s">
        <v>74</v>
      </c>
      <c r="D21" s="4">
        <v>254.5</v>
      </c>
      <c r="E21" s="4">
        <v>238.6</v>
      </c>
      <c r="F21" s="1">
        <f>E21/D21</f>
        <v>0.93752455795677803</v>
      </c>
    </row>
    <row r="22" spans="1:7" ht="25.5" x14ac:dyDescent="0.2">
      <c r="A22" s="23">
        <v>9</v>
      </c>
      <c r="B22" s="14" t="s">
        <v>75</v>
      </c>
      <c r="C22" s="12" t="s">
        <v>76</v>
      </c>
      <c r="D22" s="3">
        <v>36</v>
      </c>
      <c r="E22" s="3">
        <v>32.299999999999997</v>
      </c>
      <c r="F22" s="1">
        <f>E22/D22</f>
        <v>0.89722222222222214</v>
      </c>
    </row>
    <row r="23" spans="1:7" ht="51" x14ac:dyDescent="0.2">
      <c r="A23" s="23">
        <v>10</v>
      </c>
      <c r="B23" s="14" t="s">
        <v>77</v>
      </c>
      <c r="C23" s="12" t="s">
        <v>78</v>
      </c>
      <c r="D23" s="3">
        <v>0</v>
      </c>
      <c r="E23" s="3">
        <v>48</v>
      </c>
      <c r="F23" s="1">
        <v>1</v>
      </c>
    </row>
    <row r="24" spans="1:7" ht="51" x14ac:dyDescent="0.2">
      <c r="A24" s="23">
        <v>11</v>
      </c>
      <c r="B24" s="14" t="s">
        <v>79</v>
      </c>
      <c r="C24" s="12" t="s">
        <v>72</v>
      </c>
      <c r="D24" s="3">
        <v>0</v>
      </c>
      <c r="E24" s="3">
        <v>0</v>
      </c>
      <c r="F24" s="1">
        <v>1</v>
      </c>
    </row>
    <row r="25" spans="1:7" ht="27" customHeight="1" x14ac:dyDescent="0.2">
      <c r="A25" s="23">
        <v>12</v>
      </c>
      <c r="B25" s="14" t="s">
        <v>80</v>
      </c>
      <c r="C25" s="12" t="s">
        <v>70</v>
      </c>
      <c r="D25" s="3">
        <v>95</v>
      </c>
      <c r="E25" s="3">
        <v>100</v>
      </c>
      <c r="F25" s="1">
        <v>1</v>
      </c>
    </row>
    <row r="26" spans="1:7" ht="25.5" x14ac:dyDescent="0.2">
      <c r="A26" s="23">
        <v>13</v>
      </c>
      <c r="B26" s="14" t="s">
        <v>81</v>
      </c>
      <c r="C26" s="12" t="s">
        <v>70</v>
      </c>
      <c r="D26" s="3">
        <v>0</v>
      </c>
      <c r="E26" s="3">
        <v>0</v>
      </c>
      <c r="F26" s="1">
        <v>1</v>
      </c>
    </row>
    <row r="27" spans="1:7" x14ac:dyDescent="0.2">
      <c r="A27" s="29"/>
      <c r="B27" s="29"/>
      <c r="C27" s="23"/>
      <c r="D27" s="21"/>
      <c r="E27" s="21"/>
      <c r="F27" s="11">
        <f>(F26+F21+F22+F23+F24+F25)/6</f>
        <v>0.9724577966964999</v>
      </c>
    </row>
    <row r="28" spans="1:7" x14ac:dyDescent="0.2">
      <c r="A28" s="31" t="s">
        <v>11</v>
      </c>
      <c r="B28" s="31"/>
      <c r="C28" s="31"/>
      <c r="D28" s="31"/>
      <c r="E28" s="31"/>
      <c r="F28" s="31"/>
    </row>
    <row r="29" spans="1:7" ht="25.5" x14ac:dyDescent="0.2">
      <c r="A29" s="25">
        <v>14</v>
      </c>
      <c r="B29" s="14" t="s">
        <v>12</v>
      </c>
      <c r="C29" s="12" t="s">
        <v>82</v>
      </c>
      <c r="D29" s="3">
        <v>66</v>
      </c>
      <c r="E29" s="3">
        <v>63.4</v>
      </c>
      <c r="F29" s="1">
        <f>E29/D29</f>
        <v>0.96060606060606057</v>
      </c>
    </row>
    <row r="30" spans="1:7" ht="38.25" x14ac:dyDescent="0.2">
      <c r="A30" s="25">
        <v>15</v>
      </c>
      <c r="B30" s="14" t="s">
        <v>13</v>
      </c>
      <c r="C30" s="12" t="s">
        <v>68</v>
      </c>
      <c r="D30" s="3">
        <v>59</v>
      </c>
      <c r="E30" s="3">
        <v>58.3</v>
      </c>
      <c r="F30" s="1">
        <f>E30/D30</f>
        <v>0.98813559322033895</v>
      </c>
    </row>
    <row r="31" spans="1:7" ht="89.25" x14ac:dyDescent="0.2">
      <c r="A31" s="25">
        <v>16</v>
      </c>
      <c r="B31" s="14" t="s">
        <v>83</v>
      </c>
      <c r="C31" s="12" t="s">
        <v>84</v>
      </c>
      <c r="D31" s="4">
        <v>22.2</v>
      </c>
      <c r="E31" s="4">
        <v>34</v>
      </c>
      <c r="F31" s="1">
        <v>1</v>
      </c>
    </row>
    <row r="32" spans="1:7" x14ac:dyDescent="0.2">
      <c r="A32" s="29"/>
      <c r="B32" s="29"/>
      <c r="C32" s="25"/>
      <c r="D32" s="21"/>
      <c r="E32" s="21"/>
      <c r="F32" s="11">
        <f>SUM(F29:F31)/3</f>
        <v>0.9829138846087998</v>
      </c>
      <c r="G32" s="10"/>
    </row>
    <row r="33" spans="1:6" x14ac:dyDescent="0.2">
      <c r="A33" s="31" t="s">
        <v>14</v>
      </c>
      <c r="B33" s="31"/>
      <c r="C33" s="31"/>
      <c r="D33" s="31"/>
      <c r="E33" s="31"/>
      <c r="F33" s="31"/>
    </row>
    <row r="34" spans="1:6" x14ac:dyDescent="0.2">
      <c r="A34" s="19">
        <v>17</v>
      </c>
      <c r="B34" s="14" t="s">
        <v>85</v>
      </c>
      <c r="C34" s="12" t="s">
        <v>70</v>
      </c>
      <c r="D34" s="21">
        <v>0.17</v>
      </c>
      <c r="E34" s="21">
        <v>0.12</v>
      </c>
      <c r="F34" s="1">
        <f>E34/D34</f>
        <v>0.70588235294117641</v>
      </c>
    </row>
    <row r="35" spans="1:6" ht="38.25" x14ac:dyDescent="0.2">
      <c r="A35" s="19">
        <v>18</v>
      </c>
      <c r="B35" s="14" t="s">
        <v>86</v>
      </c>
      <c r="C35" s="12" t="s">
        <v>70</v>
      </c>
      <c r="D35" s="3">
        <v>70</v>
      </c>
      <c r="E35" s="3">
        <v>71.900000000000006</v>
      </c>
      <c r="F35" s="1">
        <v>1</v>
      </c>
    </row>
    <row r="36" spans="1:6" ht="38.25" x14ac:dyDescent="0.2">
      <c r="A36" s="19">
        <v>19</v>
      </c>
      <c r="B36" s="14" t="s">
        <v>140</v>
      </c>
      <c r="C36" s="12" t="s">
        <v>70</v>
      </c>
      <c r="D36" s="3">
        <v>6</v>
      </c>
      <c r="E36" s="3">
        <v>2</v>
      </c>
      <c r="F36" s="1">
        <v>1</v>
      </c>
    </row>
    <row r="37" spans="1:6" x14ac:dyDescent="0.2">
      <c r="A37" s="29"/>
      <c r="B37" s="29"/>
      <c r="C37" s="19"/>
      <c r="D37" s="21"/>
      <c r="E37" s="21"/>
      <c r="F37" s="11">
        <f>SUM(F34:F36)/3</f>
        <v>0.90196078431372551</v>
      </c>
    </row>
    <row r="38" spans="1:6" x14ac:dyDescent="0.2">
      <c r="A38" s="31" t="s">
        <v>15</v>
      </c>
      <c r="B38" s="31"/>
      <c r="C38" s="31"/>
      <c r="D38" s="31"/>
      <c r="E38" s="31"/>
      <c r="F38" s="31"/>
    </row>
    <row r="39" spans="1:6" ht="38.25" x14ac:dyDescent="0.2">
      <c r="A39" s="25"/>
      <c r="B39" s="14" t="s">
        <v>16</v>
      </c>
      <c r="C39" s="14"/>
      <c r="D39" s="3"/>
      <c r="E39" s="3"/>
      <c r="F39" s="1"/>
    </row>
    <row r="40" spans="1:6" x14ac:dyDescent="0.2">
      <c r="A40" s="25">
        <v>20</v>
      </c>
      <c r="B40" s="14" t="s">
        <v>17</v>
      </c>
      <c r="C40" s="12" t="s">
        <v>84</v>
      </c>
      <c r="D40" s="3">
        <v>1.7</v>
      </c>
      <c r="E40" s="3">
        <v>0.9</v>
      </c>
      <c r="F40" s="1">
        <f t="shared" ref="F40:F45" si="1">E40/D40</f>
        <v>0.52941176470588236</v>
      </c>
    </row>
    <row r="41" spans="1:6" x14ac:dyDescent="0.2">
      <c r="A41" s="25">
        <v>21</v>
      </c>
      <c r="B41" s="14" t="s">
        <v>18</v>
      </c>
      <c r="C41" s="12" t="s">
        <v>84</v>
      </c>
      <c r="D41" s="4">
        <v>1.7</v>
      </c>
      <c r="E41" s="4">
        <v>2</v>
      </c>
      <c r="F41" s="1">
        <v>1</v>
      </c>
    </row>
    <row r="42" spans="1:6" ht="25.5" x14ac:dyDescent="0.2">
      <c r="A42" s="25">
        <v>22</v>
      </c>
      <c r="B42" s="14" t="s">
        <v>19</v>
      </c>
      <c r="C42" s="12" t="s">
        <v>84</v>
      </c>
      <c r="D42" s="3">
        <v>48.3</v>
      </c>
      <c r="E42" s="3">
        <v>25.7</v>
      </c>
      <c r="F42" s="1">
        <f t="shared" si="1"/>
        <v>0.53209109730848858</v>
      </c>
    </row>
    <row r="43" spans="1:6" x14ac:dyDescent="0.2">
      <c r="A43" s="25">
        <v>23</v>
      </c>
      <c r="B43" s="14" t="s">
        <v>20</v>
      </c>
      <c r="C43" s="12" t="s">
        <v>84</v>
      </c>
      <c r="D43" s="3">
        <v>236.6</v>
      </c>
      <c r="E43" s="3">
        <v>262.8</v>
      </c>
      <c r="F43" s="1">
        <v>1</v>
      </c>
    </row>
    <row r="44" spans="1:6" ht="38.25" x14ac:dyDescent="0.2">
      <c r="A44" s="25">
        <v>24</v>
      </c>
      <c r="B44" s="14" t="s">
        <v>87</v>
      </c>
      <c r="C44" s="12" t="s">
        <v>84</v>
      </c>
      <c r="D44" s="3">
        <v>224</v>
      </c>
      <c r="E44" s="3">
        <v>207</v>
      </c>
      <c r="F44" s="1">
        <f t="shared" si="1"/>
        <v>0.9241071428571429</v>
      </c>
    </row>
    <row r="45" spans="1:6" x14ac:dyDescent="0.2">
      <c r="A45" s="25">
        <v>25</v>
      </c>
      <c r="B45" s="14" t="s">
        <v>21</v>
      </c>
      <c r="C45" s="12" t="s">
        <v>84</v>
      </c>
      <c r="D45" s="3">
        <v>1</v>
      </c>
      <c r="E45" s="3">
        <v>0</v>
      </c>
      <c r="F45" s="1">
        <f t="shared" si="1"/>
        <v>0</v>
      </c>
    </row>
    <row r="46" spans="1:6" x14ac:dyDescent="0.2">
      <c r="A46" s="29"/>
      <c r="B46" s="29"/>
      <c r="C46" s="25"/>
      <c r="D46" s="21"/>
      <c r="E46" s="21"/>
      <c r="F46" s="11">
        <f>SUM(F40:F45)/6</f>
        <v>0.66426833414525233</v>
      </c>
    </row>
    <row r="47" spans="1:6" x14ac:dyDescent="0.2">
      <c r="A47" s="31" t="s">
        <v>22</v>
      </c>
      <c r="B47" s="31"/>
      <c r="C47" s="31"/>
      <c r="D47" s="31"/>
      <c r="E47" s="31"/>
      <c r="F47" s="31"/>
    </row>
    <row r="48" spans="1:6" ht="25.5" x14ac:dyDescent="0.2">
      <c r="A48" s="23">
        <v>26</v>
      </c>
      <c r="B48" s="14" t="s">
        <v>88</v>
      </c>
      <c r="C48" s="12" t="s">
        <v>82</v>
      </c>
      <c r="D48" s="3">
        <v>2.1</v>
      </c>
      <c r="E48" s="3">
        <v>2.2000000000000002</v>
      </c>
      <c r="F48" s="1">
        <v>1</v>
      </c>
    </row>
    <row r="49" spans="1:6" ht="25.5" x14ac:dyDescent="0.2">
      <c r="A49" s="23">
        <v>27</v>
      </c>
      <c r="B49" s="14" t="s">
        <v>23</v>
      </c>
      <c r="C49" s="12" t="s">
        <v>72</v>
      </c>
      <c r="D49" s="3">
        <v>19.8</v>
      </c>
      <c r="E49" s="3">
        <v>19.8</v>
      </c>
      <c r="F49" s="1">
        <v>1</v>
      </c>
    </row>
    <row r="50" spans="1:6" ht="25.5" x14ac:dyDescent="0.2">
      <c r="A50" s="23">
        <v>28</v>
      </c>
      <c r="B50" s="14" t="s">
        <v>89</v>
      </c>
      <c r="C50" s="12" t="s">
        <v>78</v>
      </c>
      <c r="D50" s="21">
        <v>1</v>
      </c>
      <c r="E50" s="21">
        <v>2.44</v>
      </c>
      <c r="F50" s="1">
        <v>1</v>
      </c>
    </row>
    <row r="51" spans="1:6" ht="25.5" x14ac:dyDescent="0.2">
      <c r="A51" s="23">
        <v>29</v>
      </c>
      <c r="B51" s="14" t="s">
        <v>90</v>
      </c>
      <c r="C51" s="12" t="s">
        <v>74</v>
      </c>
      <c r="D51" s="3">
        <v>39</v>
      </c>
      <c r="E51" s="3">
        <v>67</v>
      </c>
      <c r="F51" s="1">
        <v>1</v>
      </c>
    </row>
    <row r="52" spans="1:6" x14ac:dyDescent="0.2">
      <c r="A52" s="29"/>
      <c r="B52" s="29"/>
      <c r="C52" s="23"/>
      <c r="D52" s="21"/>
      <c r="E52" s="21"/>
      <c r="F52" s="11">
        <f>SUM(F48:F51)/4</f>
        <v>1</v>
      </c>
    </row>
    <row r="53" spans="1:6" x14ac:dyDescent="0.2">
      <c r="A53" s="31" t="s">
        <v>24</v>
      </c>
      <c r="B53" s="31"/>
      <c r="C53" s="31"/>
      <c r="D53" s="31"/>
      <c r="E53" s="31"/>
      <c r="F53" s="31"/>
    </row>
    <row r="54" spans="1:6" ht="38.25" x14ac:dyDescent="0.2">
      <c r="A54" s="18">
        <v>30</v>
      </c>
      <c r="B54" s="14" t="s">
        <v>25</v>
      </c>
      <c r="C54" s="12" t="s">
        <v>70</v>
      </c>
      <c r="D54" s="3">
        <v>100</v>
      </c>
      <c r="E54" s="3">
        <v>100</v>
      </c>
      <c r="F54" s="1">
        <f t="shared" ref="F54" si="2">E54/D54</f>
        <v>1</v>
      </c>
    </row>
    <row r="55" spans="1:6" ht="25.5" x14ac:dyDescent="0.2">
      <c r="A55" s="18">
        <v>31</v>
      </c>
      <c r="B55" s="14" t="s">
        <v>26</v>
      </c>
      <c r="C55" s="12" t="s">
        <v>74</v>
      </c>
      <c r="D55" s="3">
        <v>50</v>
      </c>
      <c r="E55" s="3">
        <v>55.3</v>
      </c>
      <c r="F55" s="1">
        <v>1</v>
      </c>
    </row>
    <row r="56" spans="1:6" x14ac:dyDescent="0.2">
      <c r="A56" s="29"/>
      <c r="B56" s="29"/>
      <c r="C56" s="18"/>
      <c r="D56" s="21"/>
      <c r="E56" s="21"/>
      <c r="F56" s="11">
        <f>SUM(F54:F55)/2</f>
        <v>1</v>
      </c>
    </row>
    <row r="57" spans="1:6" x14ac:dyDescent="0.2">
      <c r="A57" s="31" t="s">
        <v>27</v>
      </c>
      <c r="B57" s="31"/>
      <c r="C57" s="31"/>
      <c r="D57" s="31"/>
      <c r="E57" s="31"/>
      <c r="F57" s="31"/>
    </row>
    <row r="58" spans="1:6" ht="38.25" x14ac:dyDescent="0.2">
      <c r="A58" s="25">
        <v>32</v>
      </c>
      <c r="B58" s="14" t="s">
        <v>141</v>
      </c>
      <c r="C58" s="12" t="s">
        <v>70</v>
      </c>
      <c r="D58" s="3">
        <v>236.4</v>
      </c>
      <c r="E58" s="3">
        <v>176.7</v>
      </c>
      <c r="F58" s="1">
        <v>1</v>
      </c>
    </row>
    <row r="59" spans="1:6" ht="25.5" x14ac:dyDescent="0.2">
      <c r="A59" s="25">
        <v>33</v>
      </c>
      <c r="B59" s="14" t="s">
        <v>142</v>
      </c>
      <c r="C59" s="12" t="s">
        <v>72</v>
      </c>
      <c r="D59" s="3">
        <v>166.4</v>
      </c>
      <c r="E59" s="3">
        <v>151.80000000000001</v>
      </c>
      <c r="F59" s="1">
        <v>1</v>
      </c>
    </row>
    <row r="60" spans="1:6" x14ac:dyDescent="0.2">
      <c r="A60" s="29"/>
      <c r="B60" s="29"/>
      <c r="C60" s="25"/>
      <c r="D60" s="21"/>
      <c r="E60" s="21"/>
      <c r="F60" s="11">
        <f>SUM(F58:F59)/2</f>
        <v>1</v>
      </c>
    </row>
    <row r="61" spans="1:6" x14ac:dyDescent="0.2">
      <c r="A61" s="33" t="s">
        <v>28</v>
      </c>
      <c r="B61" s="33"/>
      <c r="C61" s="33"/>
      <c r="D61" s="33"/>
      <c r="E61" s="33"/>
      <c r="F61" s="33"/>
    </row>
    <row r="62" spans="1:6" ht="27" customHeight="1" x14ac:dyDescent="0.2">
      <c r="A62" s="25">
        <v>34</v>
      </c>
      <c r="B62" s="14" t="s">
        <v>91</v>
      </c>
      <c r="C62" s="12" t="s">
        <v>70</v>
      </c>
      <c r="D62" s="3">
        <v>0</v>
      </c>
      <c r="E62" s="3">
        <v>0</v>
      </c>
      <c r="F62" s="1">
        <v>1</v>
      </c>
    </row>
    <row r="63" spans="1:6" ht="38.25" x14ac:dyDescent="0.2">
      <c r="A63" s="25">
        <v>35</v>
      </c>
      <c r="B63" s="14" t="s">
        <v>92</v>
      </c>
      <c r="C63" s="12" t="s">
        <v>72</v>
      </c>
      <c r="D63" s="4">
        <v>7.1</v>
      </c>
      <c r="E63" s="4">
        <v>5.0999999999999996</v>
      </c>
      <c r="F63" s="1">
        <f>E63/D63</f>
        <v>0.71830985915492951</v>
      </c>
    </row>
    <row r="64" spans="1:6" ht="38.25" x14ac:dyDescent="0.2">
      <c r="A64" s="25">
        <v>36</v>
      </c>
      <c r="B64" s="14" t="s">
        <v>93</v>
      </c>
      <c r="C64" s="12" t="s">
        <v>72</v>
      </c>
      <c r="D64" s="3">
        <v>7.6</v>
      </c>
      <c r="E64" s="3">
        <v>5.2</v>
      </c>
      <c r="F64" s="1">
        <f t="shared" ref="F64:F65" si="3">E64/D64</f>
        <v>0.68421052631578949</v>
      </c>
    </row>
    <row r="65" spans="1:6" ht="38.25" x14ac:dyDescent="0.2">
      <c r="A65" s="25">
        <v>37</v>
      </c>
      <c r="B65" s="14" t="s">
        <v>94</v>
      </c>
      <c r="C65" s="12" t="s">
        <v>72</v>
      </c>
      <c r="D65" s="3">
        <v>100</v>
      </c>
      <c r="E65" s="3">
        <v>100</v>
      </c>
      <c r="F65" s="1">
        <f t="shared" si="3"/>
        <v>1</v>
      </c>
    </row>
    <row r="66" spans="1:6" x14ac:dyDescent="0.2">
      <c r="A66" s="29"/>
      <c r="B66" s="29"/>
      <c r="C66" s="25"/>
      <c r="D66" s="21"/>
      <c r="E66" s="21"/>
      <c r="F66" s="11">
        <f>SUM(F62:F65)/4</f>
        <v>0.85063009636767972</v>
      </c>
    </row>
    <row r="67" spans="1:6" x14ac:dyDescent="0.2">
      <c r="A67" s="31" t="s">
        <v>29</v>
      </c>
      <c r="B67" s="31"/>
      <c r="C67" s="31"/>
      <c r="D67" s="31"/>
      <c r="E67" s="31"/>
      <c r="F67" s="31"/>
    </row>
    <row r="68" spans="1:6" ht="25.5" x14ac:dyDescent="0.2">
      <c r="A68" s="25">
        <v>38</v>
      </c>
      <c r="B68" s="14" t="s">
        <v>95</v>
      </c>
      <c r="C68" s="12" t="s">
        <v>72</v>
      </c>
      <c r="D68" s="3">
        <v>0</v>
      </c>
      <c r="E68" s="3">
        <v>0</v>
      </c>
      <c r="F68" s="1">
        <v>1</v>
      </c>
    </row>
    <row r="69" spans="1:6" ht="25.5" x14ac:dyDescent="0.2">
      <c r="A69" s="25">
        <v>39</v>
      </c>
      <c r="B69" s="14" t="s">
        <v>30</v>
      </c>
      <c r="C69" s="12" t="s">
        <v>72</v>
      </c>
      <c r="D69" s="3">
        <v>3500</v>
      </c>
      <c r="E69" s="3">
        <v>3500</v>
      </c>
      <c r="F69" s="1">
        <v>1</v>
      </c>
    </row>
    <row r="70" spans="1:6" ht="51" x14ac:dyDescent="0.2">
      <c r="A70" s="25">
        <v>40</v>
      </c>
      <c r="B70" s="14" t="s">
        <v>31</v>
      </c>
      <c r="C70" s="12" t="s">
        <v>72</v>
      </c>
      <c r="D70" s="4">
        <v>2</v>
      </c>
      <c r="E70" s="4">
        <v>2</v>
      </c>
      <c r="F70" s="1">
        <v>1</v>
      </c>
    </row>
    <row r="71" spans="1:6" ht="25.5" x14ac:dyDescent="0.2">
      <c r="A71" s="25">
        <v>41</v>
      </c>
      <c r="B71" s="14" t="s">
        <v>33</v>
      </c>
      <c r="C71" s="12" t="s">
        <v>72</v>
      </c>
      <c r="D71" s="3">
        <v>5</v>
      </c>
      <c r="E71" s="3">
        <v>5</v>
      </c>
      <c r="F71" s="1">
        <f t="shared" ref="F71:F74" si="4">E71/D71</f>
        <v>1</v>
      </c>
    </row>
    <row r="72" spans="1:6" ht="25.5" x14ac:dyDescent="0.2">
      <c r="A72" s="25">
        <v>42</v>
      </c>
      <c r="B72" s="14" t="s">
        <v>32</v>
      </c>
      <c r="C72" s="12" t="s">
        <v>72</v>
      </c>
      <c r="D72" s="3">
        <v>100</v>
      </c>
      <c r="E72" s="3">
        <v>50</v>
      </c>
      <c r="F72" s="1">
        <f t="shared" si="4"/>
        <v>0.5</v>
      </c>
    </row>
    <row r="73" spans="1:6" ht="25.5" x14ac:dyDescent="0.2">
      <c r="A73" s="25">
        <v>43</v>
      </c>
      <c r="B73" s="14" t="s">
        <v>96</v>
      </c>
      <c r="C73" s="12" t="s">
        <v>72</v>
      </c>
      <c r="D73" s="4">
        <v>100</v>
      </c>
      <c r="E73" s="4">
        <v>100</v>
      </c>
      <c r="F73" s="1">
        <f t="shared" si="4"/>
        <v>1</v>
      </c>
    </row>
    <row r="74" spans="1:6" ht="63.75" x14ac:dyDescent="0.2">
      <c r="A74" s="25">
        <v>44</v>
      </c>
      <c r="B74" s="14" t="s">
        <v>97</v>
      </c>
      <c r="C74" s="12" t="s">
        <v>72</v>
      </c>
      <c r="D74" s="3">
        <v>100</v>
      </c>
      <c r="E74" s="3">
        <v>100</v>
      </c>
      <c r="F74" s="1">
        <f t="shared" si="4"/>
        <v>1</v>
      </c>
    </row>
    <row r="75" spans="1:6" x14ac:dyDescent="0.2">
      <c r="A75" s="29"/>
      <c r="B75" s="29"/>
      <c r="C75" s="25"/>
      <c r="D75" s="21"/>
      <c r="E75" s="21"/>
      <c r="F75" s="11">
        <f>SUM(F68:F74)/7</f>
        <v>0.9285714285714286</v>
      </c>
    </row>
    <row r="76" spans="1:6" x14ac:dyDescent="0.2">
      <c r="A76" s="31" t="s">
        <v>34</v>
      </c>
      <c r="B76" s="31"/>
      <c r="C76" s="31"/>
      <c r="D76" s="31"/>
      <c r="E76" s="31"/>
      <c r="F76" s="31"/>
    </row>
    <row r="77" spans="1:6" ht="25.5" x14ac:dyDescent="0.2">
      <c r="A77" s="18">
        <v>45</v>
      </c>
      <c r="B77" s="2" t="s">
        <v>98</v>
      </c>
      <c r="C77" s="15" t="s">
        <v>72</v>
      </c>
      <c r="D77" s="3">
        <v>10</v>
      </c>
      <c r="E77" s="3">
        <v>0</v>
      </c>
      <c r="F77" s="1">
        <f t="shared" ref="F77:F85" si="5">E77/D77</f>
        <v>0</v>
      </c>
    </row>
    <row r="78" spans="1:6" ht="30" customHeight="1" x14ac:dyDescent="0.2">
      <c r="A78" s="18">
        <v>46</v>
      </c>
      <c r="B78" s="2" t="s">
        <v>99</v>
      </c>
      <c r="C78" s="15" t="s">
        <v>70</v>
      </c>
      <c r="D78" s="3">
        <v>2</v>
      </c>
      <c r="E78" s="3">
        <v>2</v>
      </c>
      <c r="F78" s="1">
        <f t="shared" si="5"/>
        <v>1</v>
      </c>
    </row>
    <row r="79" spans="1:6" x14ac:dyDescent="0.2">
      <c r="A79" s="18">
        <v>47</v>
      </c>
      <c r="B79" s="2" t="s">
        <v>38</v>
      </c>
      <c r="C79" s="15" t="s">
        <v>72</v>
      </c>
      <c r="D79" s="4">
        <v>4</v>
      </c>
      <c r="E79" s="4">
        <v>2</v>
      </c>
      <c r="F79" s="1">
        <f t="shared" si="5"/>
        <v>0.5</v>
      </c>
    </row>
    <row r="80" spans="1:6" x14ac:dyDescent="0.2">
      <c r="A80" s="18">
        <v>48</v>
      </c>
      <c r="B80" s="2" t="s">
        <v>39</v>
      </c>
      <c r="C80" s="15" t="s">
        <v>72</v>
      </c>
      <c r="D80" s="3">
        <v>400</v>
      </c>
      <c r="E80" s="3">
        <v>92.5</v>
      </c>
      <c r="F80" s="1">
        <f t="shared" si="5"/>
        <v>0.23125000000000001</v>
      </c>
    </row>
    <row r="81" spans="1:6" ht="25.5" x14ac:dyDescent="0.2">
      <c r="A81" s="18">
        <v>49</v>
      </c>
      <c r="B81" s="2" t="s">
        <v>36</v>
      </c>
      <c r="C81" s="15" t="s">
        <v>68</v>
      </c>
      <c r="D81" s="3">
        <v>0.2</v>
      </c>
      <c r="E81" s="3">
        <v>0.2</v>
      </c>
      <c r="F81" s="1">
        <f t="shared" si="5"/>
        <v>1</v>
      </c>
    </row>
    <row r="82" spans="1:6" ht="30.75" customHeight="1" x14ac:dyDescent="0.2">
      <c r="A82" s="18">
        <v>50</v>
      </c>
      <c r="B82" s="2" t="s">
        <v>35</v>
      </c>
      <c r="C82" s="15" t="s">
        <v>78</v>
      </c>
      <c r="D82" s="24">
        <v>0.13800000000000001</v>
      </c>
      <c r="E82" s="24">
        <v>0.13800000000000001</v>
      </c>
      <c r="F82" s="1">
        <f t="shared" si="5"/>
        <v>1</v>
      </c>
    </row>
    <row r="83" spans="1:6" ht="25.5" x14ac:dyDescent="0.2">
      <c r="A83" s="18">
        <v>51</v>
      </c>
      <c r="B83" s="2" t="s">
        <v>40</v>
      </c>
      <c r="C83" s="15" t="s">
        <v>72</v>
      </c>
      <c r="D83" s="3">
        <v>48</v>
      </c>
      <c r="E83" s="3">
        <v>48</v>
      </c>
      <c r="F83" s="1">
        <f t="shared" si="5"/>
        <v>1</v>
      </c>
    </row>
    <row r="84" spans="1:6" ht="38.25" x14ac:dyDescent="0.2">
      <c r="A84" s="18">
        <v>52</v>
      </c>
      <c r="B84" s="2" t="s">
        <v>37</v>
      </c>
      <c r="C84" s="15" t="s">
        <v>72</v>
      </c>
      <c r="D84" s="3">
        <v>51.9</v>
      </c>
      <c r="E84" s="3">
        <v>37</v>
      </c>
      <c r="F84" s="1">
        <f t="shared" si="5"/>
        <v>0.71290944123314071</v>
      </c>
    </row>
    <row r="85" spans="1:6" ht="28.5" customHeight="1" x14ac:dyDescent="0.2">
      <c r="A85" s="18">
        <v>53</v>
      </c>
      <c r="B85" s="2" t="s">
        <v>41</v>
      </c>
      <c r="C85" s="15" t="s">
        <v>72</v>
      </c>
      <c r="D85" s="4">
        <v>2312.4</v>
      </c>
      <c r="E85" s="4">
        <v>2312.4</v>
      </c>
      <c r="F85" s="1">
        <f t="shared" si="5"/>
        <v>1</v>
      </c>
    </row>
    <row r="86" spans="1:6" x14ac:dyDescent="0.2">
      <c r="A86" s="34"/>
      <c r="B86" s="34"/>
      <c r="C86" s="8"/>
      <c r="D86" s="20"/>
      <c r="E86" s="21"/>
      <c r="F86" s="11">
        <f>SUM(F77:F85)/9</f>
        <v>0.71601771569257122</v>
      </c>
    </row>
    <row r="87" spans="1:6" x14ac:dyDescent="0.2">
      <c r="A87" s="31" t="s">
        <v>42</v>
      </c>
      <c r="B87" s="31"/>
      <c r="C87" s="31"/>
      <c r="D87" s="31"/>
      <c r="E87" s="31"/>
      <c r="F87" s="31"/>
    </row>
    <row r="88" spans="1:6" ht="63.75" x14ac:dyDescent="0.2">
      <c r="A88" s="25">
        <v>54</v>
      </c>
      <c r="B88" s="14" t="s">
        <v>100</v>
      </c>
      <c r="C88" s="12" t="s">
        <v>74</v>
      </c>
      <c r="D88" s="3">
        <v>156.52000000000001</v>
      </c>
      <c r="E88" s="3">
        <v>120</v>
      </c>
      <c r="F88" s="1">
        <f t="shared" ref="F88" si="6">E88/D88</f>
        <v>0.76667518527983636</v>
      </c>
    </row>
    <row r="89" spans="1:6" ht="38.25" x14ac:dyDescent="0.2">
      <c r="A89" s="25">
        <v>55</v>
      </c>
      <c r="B89" s="14" t="s">
        <v>43</v>
      </c>
      <c r="C89" s="12" t="s">
        <v>74</v>
      </c>
      <c r="D89" s="4">
        <v>5.5</v>
      </c>
      <c r="E89" s="4">
        <v>6.9</v>
      </c>
      <c r="F89" s="1">
        <v>1</v>
      </c>
    </row>
    <row r="90" spans="1:6" ht="38.25" x14ac:dyDescent="0.2">
      <c r="A90" s="25">
        <v>56</v>
      </c>
      <c r="B90" s="14" t="s">
        <v>44</v>
      </c>
      <c r="C90" s="12" t="s">
        <v>72</v>
      </c>
      <c r="D90" s="3">
        <v>97</v>
      </c>
      <c r="E90" s="3">
        <v>100</v>
      </c>
      <c r="F90" s="1">
        <v>1</v>
      </c>
    </row>
    <row r="91" spans="1:6" ht="38.25" x14ac:dyDescent="0.2">
      <c r="A91" s="25">
        <v>57</v>
      </c>
      <c r="B91" s="14" t="s">
        <v>64</v>
      </c>
      <c r="C91" s="12" t="s">
        <v>72</v>
      </c>
      <c r="D91" s="3">
        <v>7</v>
      </c>
      <c r="E91" s="3">
        <v>7</v>
      </c>
      <c r="F91" s="1">
        <f t="shared" ref="F91" si="7">E91/D91</f>
        <v>1</v>
      </c>
    </row>
    <row r="92" spans="1:6" x14ac:dyDescent="0.2">
      <c r="A92" s="29"/>
      <c r="B92" s="29"/>
      <c r="C92" s="25"/>
      <c r="D92" s="21"/>
      <c r="E92" s="21"/>
      <c r="F92" s="11">
        <f>SUM(F88:F91)/4</f>
        <v>0.94166879631995903</v>
      </c>
    </row>
    <row r="93" spans="1:6" x14ac:dyDescent="0.2">
      <c r="A93" s="31" t="s">
        <v>45</v>
      </c>
      <c r="B93" s="31"/>
      <c r="C93" s="31"/>
      <c r="D93" s="31"/>
      <c r="E93" s="31"/>
      <c r="F93" s="31"/>
    </row>
    <row r="94" spans="1:6" ht="51" x14ac:dyDescent="0.2">
      <c r="A94" s="18">
        <v>58</v>
      </c>
      <c r="B94" s="14" t="s">
        <v>101</v>
      </c>
      <c r="C94" s="12" t="s">
        <v>72</v>
      </c>
      <c r="D94" s="3">
        <v>4</v>
      </c>
      <c r="E94" s="3">
        <v>4</v>
      </c>
      <c r="F94" s="1">
        <f t="shared" ref="F94:F98" si="8">E94/D94</f>
        <v>1</v>
      </c>
    </row>
    <row r="95" spans="1:6" ht="25.5" x14ac:dyDescent="0.2">
      <c r="A95" s="18">
        <v>59</v>
      </c>
      <c r="B95" s="14" t="s">
        <v>102</v>
      </c>
      <c r="C95" s="12" t="s">
        <v>72</v>
      </c>
      <c r="D95" s="4">
        <v>10</v>
      </c>
      <c r="E95" s="4">
        <v>10</v>
      </c>
      <c r="F95" s="1">
        <f t="shared" si="8"/>
        <v>1</v>
      </c>
    </row>
    <row r="96" spans="1:6" x14ac:dyDescent="0.2">
      <c r="A96" s="18">
        <v>60</v>
      </c>
      <c r="B96" s="14" t="s">
        <v>103</v>
      </c>
      <c r="C96" s="12" t="s">
        <v>72</v>
      </c>
      <c r="D96" s="3">
        <v>4</v>
      </c>
      <c r="E96" s="3">
        <v>4</v>
      </c>
      <c r="F96" s="1">
        <f t="shared" si="8"/>
        <v>1</v>
      </c>
    </row>
    <row r="97" spans="1:6" x14ac:dyDescent="0.2">
      <c r="A97" s="18">
        <v>61</v>
      </c>
      <c r="B97" s="14" t="s">
        <v>104</v>
      </c>
      <c r="C97" s="12" t="s">
        <v>72</v>
      </c>
      <c r="D97" s="3">
        <v>38</v>
      </c>
      <c r="E97" s="3">
        <v>38</v>
      </c>
      <c r="F97" s="1">
        <f t="shared" si="8"/>
        <v>1</v>
      </c>
    </row>
    <row r="98" spans="1:6" ht="38.25" x14ac:dyDescent="0.2">
      <c r="A98" s="18">
        <v>62</v>
      </c>
      <c r="B98" s="14" t="s">
        <v>105</v>
      </c>
      <c r="C98" s="12" t="s">
        <v>72</v>
      </c>
      <c r="D98" s="4">
        <v>80</v>
      </c>
      <c r="E98" s="4">
        <v>80</v>
      </c>
      <c r="F98" s="1">
        <f t="shared" si="8"/>
        <v>1</v>
      </c>
    </row>
    <row r="99" spans="1:6" x14ac:dyDescent="0.2">
      <c r="A99" s="34"/>
      <c r="B99" s="34"/>
      <c r="C99" s="8"/>
      <c r="D99" s="21"/>
      <c r="E99" s="21"/>
      <c r="F99" s="11">
        <f>SUM(F94:F98)/5</f>
        <v>1</v>
      </c>
    </row>
    <row r="100" spans="1:6" x14ac:dyDescent="0.2">
      <c r="A100" s="31" t="s">
        <v>46</v>
      </c>
      <c r="B100" s="31"/>
      <c r="C100" s="31"/>
      <c r="D100" s="31"/>
      <c r="E100" s="31"/>
      <c r="F100" s="31"/>
    </row>
    <row r="101" spans="1:6" ht="25.5" x14ac:dyDescent="0.2">
      <c r="A101" s="18">
        <v>63</v>
      </c>
      <c r="B101" s="2" t="s">
        <v>47</v>
      </c>
      <c r="C101" s="12" t="s">
        <v>72</v>
      </c>
      <c r="D101" s="3">
        <v>1194</v>
      </c>
      <c r="E101" s="3">
        <v>672.9</v>
      </c>
      <c r="F101" s="1">
        <f t="shared" ref="F101:F103" si="9">E101/D101</f>
        <v>0.56356783919597986</v>
      </c>
    </row>
    <row r="102" spans="1:6" ht="63.75" x14ac:dyDescent="0.2">
      <c r="A102" s="18">
        <v>64</v>
      </c>
      <c r="B102" s="2" t="s">
        <v>106</v>
      </c>
      <c r="C102" s="12" t="s">
        <v>70</v>
      </c>
      <c r="D102" s="3">
        <v>3.6</v>
      </c>
      <c r="E102" s="3">
        <v>2.4</v>
      </c>
      <c r="F102" s="1">
        <v>1</v>
      </c>
    </row>
    <row r="103" spans="1:6" ht="25.5" x14ac:dyDescent="0.2">
      <c r="A103" s="18">
        <v>65</v>
      </c>
      <c r="B103" s="2" t="s">
        <v>48</v>
      </c>
      <c r="C103" s="12" t="s">
        <v>70</v>
      </c>
      <c r="D103" s="3">
        <v>77.7</v>
      </c>
      <c r="E103" s="3">
        <v>77.099999999999994</v>
      </c>
      <c r="F103" s="1">
        <f t="shared" si="9"/>
        <v>0.99227799227799218</v>
      </c>
    </row>
    <row r="104" spans="1:6" ht="25.5" x14ac:dyDescent="0.2">
      <c r="A104" s="18">
        <v>66</v>
      </c>
      <c r="B104" s="2" t="s">
        <v>107</v>
      </c>
      <c r="C104" s="12" t="s">
        <v>70</v>
      </c>
      <c r="D104" s="4">
        <v>0</v>
      </c>
      <c r="E104" s="4">
        <v>0</v>
      </c>
      <c r="F104" s="1">
        <v>1</v>
      </c>
    </row>
    <row r="105" spans="1:6" x14ac:dyDescent="0.2">
      <c r="A105" s="34"/>
      <c r="B105" s="34"/>
      <c r="C105" s="8"/>
      <c r="D105" s="20"/>
      <c r="E105" s="21"/>
      <c r="F105" s="11">
        <f>SUM(F101:F104)/4</f>
        <v>0.88896145786849301</v>
      </c>
    </row>
    <row r="106" spans="1:6" x14ac:dyDescent="0.2">
      <c r="A106" s="31" t="s">
        <v>49</v>
      </c>
      <c r="B106" s="31"/>
      <c r="C106" s="31"/>
      <c r="D106" s="31"/>
      <c r="E106" s="31"/>
      <c r="F106" s="31"/>
    </row>
    <row r="107" spans="1:6" ht="25.5" x14ac:dyDescent="0.2">
      <c r="A107" s="18">
        <v>67</v>
      </c>
      <c r="B107" s="14" t="s">
        <v>108</v>
      </c>
      <c r="C107" s="12" t="s">
        <v>70</v>
      </c>
      <c r="D107" s="15" t="s">
        <v>133</v>
      </c>
      <c r="E107" s="16">
        <v>3.3000000000000002E-2</v>
      </c>
      <c r="F107" s="1">
        <v>1</v>
      </c>
    </row>
    <row r="108" spans="1:6" ht="25.5" x14ac:dyDescent="0.2">
      <c r="A108" s="18">
        <v>68</v>
      </c>
      <c r="B108" s="14" t="s">
        <v>109</v>
      </c>
      <c r="C108" s="12" t="s">
        <v>72</v>
      </c>
      <c r="D108" s="15" t="s">
        <v>134</v>
      </c>
      <c r="E108" s="17">
        <v>1E-4</v>
      </c>
      <c r="F108" s="1">
        <v>1</v>
      </c>
    </row>
    <row r="109" spans="1:6" ht="25.5" x14ac:dyDescent="0.2">
      <c r="A109" s="18">
        <v>69</v>
      </c>
      <c r="B109" s="14" t="s">
        <v>110</v>
      </c>
      <c r="C109" s="12" t="s">
        <v>72</v>
      </c>
      <c r="D109" s="15" t="s">
        <v>61</v>
      </c>
      <c r="E109" s="15" t="s">
        <v>61</v>
      </c>
      <c r="F109" s="1">
        <v>1</v>
      </c>
    </row>
    <row r="110" spans="1:6" ht="38.25" customHeight="1" x14ac:dyDescent="0.2">
      <c r="A110" s="18">
        <v>70</v>
      </c>
      <c r="B110" s="14" t="s">
        <v>111</v>
      </c>
      <c r="C110" s="12" t="s">
        <v>72</v>
      </c>
      <c r="D110" s="15" t="s">
        <v>61</v>
      </c>
      <c r="E110" s="15" t="s">
        <v>61</v>
      </c>
      <c r="F110" s="1">
        <v>1</v>
      </c>
    </row>
    <row r="111" spans="1:6" x14ac:dyDescent="0.2">
      <c r="A111" s="29"/>
      <c r="B111" s="29"/>
      <c r="C111" s="18"/>
      <c r="D111" s="21"/>
      <c r="E111" s="21"/>
      <c r="F111" s="11">
        <f>SUM(F107:F108)/2</f>
        <v>1</v>
      </c>
    </row>
    <row r="112" spans="1:6" x14ac:dyDescent="0.2">
      <c r="A112" s="31" t="s">
        <v>50</v>
      </c>
      <c r="B112" s="31"/>
      <c r="C112" s="31"/>
      <c r="D112" s="31"/>
      <c r="E112" s="31"/>
      <c r="F112" s="31"/>
    </row>
    <row r="113" spans="1:6" ht="25.5" x14ac:dyDescent="0.2">
      <c r="A113" s="25">
        <v>71</v>
      </c>
      <c r="B113" s="14" t="s">
        <v>112</v>
      </c>
      <c r="C113" s="12" t="s">
        <v>72</v>
      </c>
      <c r="D113" s="3">
        <v>5</v>
      </c>
      <c r="E113" s="3">
        <v>5</v>
      </c>
      <c r="F113" s="1">
        <v>1</v>
      </c>
    </row>
    <row r="114" spans="1:6" ht="24.75" customHeight="1" x14ac:dyDescent="0.2">
      <c r="A114" s="25">
        <v>72</v>
      </c>
      <c r="B114" s="14" t="s">
        <v>113</v>
      </c>
      <c r="C114" s="12" t="s">
        <v>70</v>
      </c>
      <c r="D114" s="3">
        <v>0</v>
      </c>
      <c r="E114" s="3">
        <v>0</v>
      </c>
      <c r="F114" s="1">
        <v>1</v>
      </c>
    </row>
    <row r="115" spans="1:6" ht="36.75" customHeight="1" x14ac:dyDescent="0.2">
      <c r="A115" s="25">
        <v>73</v>
      </c>
      <c r="B115" s="14" t="s">
        <v>114</v>
      </c>
      <c r="C115" s="12" t="s">
        <v>72</v>
      </c>
      <c r="D115" s="4">
        <v>15</v>
      </c>
      <c r="E115" s="4">
        <v>19</v>
      </c>
      <c r="F115" s="1">
        <v>1</v>
      </c>
    </row>
    <row r="116" spans="1:6" ht="76.5" x14ac:dyDescent="0.2">
      <c r="A116" s="25">
        <v>74</v>
      </c>
      <c r="B116" s="14" t="s">
        <v>62</v>
      </c>
      <c r="C116" s="12" t="s">
        <v>78</v>
      </c>
      <c r="D116" s="22">
        <v>3.5000000000000001E-3</v>
      </c>
      <c r="E116" s="22">
        <v>4.5999999999999999E-3</v>
      </c>
      <c r="F116" s="1">
        <v>1</v>
      </c>
    </row>
    <row r="117" spans="1:6" ht="25.5" x14ac:dyDescent="0.2">
      <c r="A117" s="25">
        <v>75</v>
      </c>
      <c r="B117" s="14" t="s">
        <v>63</v>
      </c>
      <c r="C117" s="12" t="s">
        <v>74</v>
      </c>
      <c r="D117" s="3">
        <v>11</v>
      </c>
      <c r="E117" s="3">
        <v>12.6</v>
      </c>
      <c r="F117" s="1">
        <v>1</v>
      </c>
    </row>
    <row r="118" spans="1:6" ht="38.25" x14ac:dyDescent="0.2">
      <c r="A118" s="25">
        <v>76</v>
      </c>
      <c r="B118" s="14" t="s">
        <v>115</v>
      </c>
      <c r="C118" s="12" t="s">
        <v>72</v>
      </c>
      <c r="D118" s="4">
        <v>25</v>
      </c>
      <c r="E118" s="4">
        <v>45.4</v>
      </c>
      <c r="F118" s="1">
        <v>1</v>
      </c>
    </row>
    <row r="119" spans="1:6" ht="63.75" x14ac:dyDescent="0.2">
      <c r="A119" s="25">
        <v>77</v>
      </c>
      <c r="B119" s="14" t="s">
        <v>116</v>
      </c>
      <c r="C119" s="12" t="s">
        <v>72</v>
      </c>
      <c r="D119" s="3">
        <v>50</v>
      </c>
      <c r="E119" s="3">
        <v>72</v>
      </c>
      <c r="F119" s="1">
        <v>1</v>
      </c>
    </row>
    <row r="120" spans="1:6" ht="25.5" x14ac:dyDescent="0.2">
      <c r="A120" s="25">
        <v>78</v>
      </c>
      <c r="B120" s="14" t="s">
        <v>117</v>
      </c>
      <c r="C120" s="12" t="s">
        <v>70</v>
      </c>
      <c r="D120" s="3">
        <v>0</v>
      </c>
      <c r="E120" s="3">
        <v>0</v>
      </c>
      <c r="F120" s="1">
        <v>1</v>
      </c>
    </row>
    <row r="121" spans="1:6" x14ac:dyDescent="0.2">
      <c r="A121" s="29"/>
      <c r="B121" s="29"/>
      <c r="C121" s="25"/>
      <c r="D121" s="21"/>
      <c r="E121" s="21"/>
      <c r="F121" s="11">
        <f>SUM(F113:F120)/8</f>
        <v>1</v>
      </c>
    </row>
    <row r="122" spans="1:6" x14ac:dyDescent="0.2">
      <c r="A122" s="31" t="s">
        <v>51</v>
      </c>
      <c r="B122" s="31"/>
      <c r="C122" s="31"/>
      <c r="D122" s="31"/>
      <c r="E122" s="31"/>
      <c r="F122" s="31"/>
    </row>
    <row r="123" spans="1:6" ht="25.5" x14ac:dyDescent="0.2">
      <c r="A123" s="28">
        <v>79</v>
      </c>
      <c r="B123" s="14" t="s">
        <v>118</v>
      </c>
      <c r="C123" s="12" t="s">
        <v>70</v>
      </c>
      <c r="D123" s="3">
        <v>0.8</v>
      </c>
      <c r="E123" s="3">
        <v>0.8</v>
      </c>
      <c r="F123" s="1">
        <v>1</v>
      </c>
    </row>
    <row r="124" spans="1:6" ht="51" x14ac:dyDescent="0.2">
      <c r="A124" s="28">
        <v>80</v>
      </c>
      <c r="B124" s="14" t="s">
        <v>52</v>
      </c>
      <c r="C124" s="12" t="s">
        <v>72</v>
      </c>
      <c r="D124" s="3">
        <v>0</v>
      </c>
      <c r="E124" s="3">
        <v>99.1</v>
      </c>
      <c r="F124" s="1">
        <v>1</v>
      </c>
    </row>
    <row r="125" spans="1:6" ht="76.5" x14ac:dyDescent="0.2">
      <c r="A125" s="28">
        <v>81</v>
      </c>
      <c r="B125" s="14" t="s">
        <v>119</v>
      </c>
      <c r="C125" s="12" t="s">
        <v>68</v>
      </c>
      <c r="D125" s="4">
        <v>0</v>
      </c>
      <c r="E125" s="4">
        <v>100</v>
      </c>
      <c r="F125" s="1">
        <v>1</v>
      </c>
    </row>
    <row r="126" spans="1:6" ht="76.5" x14ac:dyDescent="0.2">
      <c r="A126" s="28">
        <v>82</v>
      </c>
      <c r="B126" s="14" t="s">
        <v>53</v>
      </c>
      <c r="C126" s="12" t="s">
        <v>70</v>
      </c>
      <c r="D126" s="3">
        <v>100</v>
      </c>
      <c r="E126" s="3">
        <v>100</v>
      </c>
      <c r="F126" s="1">
        <f t="shared" ref="F126:F127" si="10">E126/D126</f>
        <v>1</v>
      </c>
    </row>
    <row r="127" spans="1:6" ht="25.5" x14ac:dyDescent="0.2">
      <c r="A127" s="28">
        <v>83</v>
      </c>
      <c r="B127" s="14" t="s">
        <v>120</v>
      </c>
      <c r="C127" s="12" t="s">
        <v>72</v>
      </c>
      <c r="D127" s="3">
        <v>100</v>
      </c>
      <c r="E127" s="3">
        <v>30.9</v>
      </c>
      <c r="F127" s="1">
        <f t="shared" si="10"/>
        <v>0.309</v>
      </c>
    </row>
    <row r="128" spans="1:6" x14ac:dyDescent="0.2">
      <c r="A128" s="28">
        <v>84</v>
      </c>
      <c r="B128" s="14" t="s">
        <v>121</v>
      </c>
      <c r="C128" s="12" t="s">
        <v>72</v>
      </c>
      <c r="D128" s="3">
        <v>4</v>
      </c>
      <c r="E128" s="3">
        <v>5</v>
      </c>
      <c r="F128" s="1">
        <v>1</v>
      </c>
    </row>
    <row r="129" spans="1:6" ht="25.5" x14ac:dyDescent="0.2">
      <c r="A129" s="27">
        <v>85</v>
      </c>
      <c r="B129" s="14" t="s">
        <v>136</v>
      </c>
      <c r="C129" s="12" t="s">
        <v>72</v>
      </c>
      <c r="D129" s="3">
        <v>0</v>
      </c>
      <c r="E129" s="3">
        <v>4</v>
      </c>
      <c r="F129" s="1">
        <v>1</v>
      </c>
    </row>
    <row r="130" spans="1:6" ht="25.5" x14ac:dyDescent="0.2">
      <c r="A130" s="28">
        <v>86</v>
      </c>
      <c r="B130" s="14" t="s">
        <v>122</v>
      </c>
      <c r="C130" s="12" t="s">
        <v>78</v>
      </c>
      <c r="D130" s="3">
        <v>0</v>
      </c>
      <c r="E130" s="3">
        <v>1</v>
      </c>
      <c r="F130" s="1">
        <v>1</v>
      </c>
    </row>
    <row r="131" spans="1:6" x14ac:dyDescent="0.2">
      <c r="A131" s="29"/>
      <c r="B131" s="29"/>
      <c r="C131" s="28"/>
      <c r="D131" s="21"/>
      <c r="E131" s="21"/>
      <c r="F131" s="11">
        <f>SUM(F123:F130)/8</f>
        <v>0.91362500000000002</v>
      </c>
    </row>
    <row r="132" spans="1:6" x14ac:dyDescent="0.2">
      <c r="A132" s="32" t="s">
        <v>54</v>
      </c>
      <c r="B132" s="32"/>
      <c r="C132" s="32"/>
      <c r="D132" s="32"/>
      <c r="E132" s="32"/>
      <c r="F132" s="32"/>
    </row>
    <row r="133" spans="1:6" ht="76.5" x14ac:dyDescent="0.2">
      <c r="A133" s="28">
        <v>87</v>
      </c>
      <c r="B133" s="14" t="s">
        <v>55</v>
      </c>
      <c r="C133" s="12" t="s">
        <v>72</v>
      </c>
      <c r="D133" s="3">
        <v>75</v>
      </c>
      <c r="E133" s="3">
        <v>74.5</v>
      </c>
      <c r="F133" s="1">
        <f t="shared" ref="F133" si="11">E133/D133</f>
        <v>0.99333333333333329</v>
      </c>
    </row>
    <row r="134" spans="1:6" ht="51" x14ac:dyDescent="0.2">
      <c r="A134" s="28">
        <v>88</v>
      </c>
      <c r="B134" s="14" t="s">
        <v>56</v>
      </c>
      <c r="C134" s="12" t="s">
        <v>72</v>
      </c>
      <c r="D134" s="3">
        <v>56.1</v>
      </c>
      <c r="E134" s="3">
        <v>64.2</v>
      </c>
      <c r="F134" s="1">
        <v>1</v>
      </c>
    </row>
    <row r="135" spans="1:6" ht="25.5" x14ac:dyDescent="0.2">
      <c r="A135" s="28">
        <v>89</v>
      </c>
      <c r="B135" s="14" t="s">
        <v>57</v>
      </c>
      <c r="C135" s="12" t="s">
        <v>72</v>
      </c>
      <c r="D135" s="4">
        <v>95</v>
      </c>
      <c r="E135" s="4">
        <v>98.4</v>
      </c>
      <c r="F135" s="1">
        <v>1</v>
      </c>
    </row>
    <row r="136" spans="1:6" ht="25.5" x14ac:dyDescent="0.2">
      <c r="A136" s="28">
        <v>90</v>
      </c>
      <c r="B136" s="14" t="s">
        <v>58</v>
      </c>
      <c r="C136" s="12" t="s">
        <v>72</v>
      </c>
      <c r="D136" s="3">
        <v>4500</v>
      </c>
      <c r="E136" s="3">
        <v>6986</v>
      </c>
      <c r="F136" s="1">
        <v>1</v>
      </c>
    </row>
    <row r="137" spans="1:6" x14ac:dyDescent="0.2">
      <c r="A137" s="29"/>
      <c r="B137" s="29"/>
      <c r="C137" s="28"/>
      <c r="D137" s="21"/>
      <c r="E137" s="21"/>
      <c r="F137" s="11">
        <f>SUM(F133:F136)/4</f>
        <v>0.99833333333333329</v>
      </c>
    </row>
    <row r="138" spans="1:6" x14ac:dyDescent="0.2">
      <c r="A138" s="31" t="s">
        <v>59</v>
      </c>
      <c r="B138" s="31"/>
      <c r="C138" s="31"/>
      <c r="D138" s="31"/>
      <c r="E138" s="31"/>
      <c r="F138" s="31"/>
    </row>
    <row r="139" spans="1:6" ht="38.25" x14ac:dyDescent="0.2">
      <c r="A139" s="19">
        <v>91</v>
      </c>
      <c r="B139" s="14" t="s">
        <v>123</v>
      </c>
      <c r="C139" s="12" t="s">
        <v>72</v>
      </c>
      <c r="D139" s="3">
        <v>60</v>
      </c>
      <c r="E139" s="3">
        <v>60</v>
      </c>
      <c r="F139" s="1">
        <f t="shared" ref="F139:F143" si="12">E139/D139</f>
        <v>1</v>
      </c>
    </row>
    <row r="140" spans="1:6" ht="25.5" x14ac:dyDescent="0.2">
      <c r="A140" s="19">
        <v>92</v>
      </c>
      <c r="B140" s="14" t="s">
        <v>124</v>
      </c>
      <c r="C140" s="12" t="s">
        <v>72</v>
      </c>
      <c r="D140" s="4">
        <v>90</v>
      </c>
      <c r="E140" s="4">
        <v>73.3</v>
      </c>
      <c r="F140" s="1">
        <f t="shared" si="12"/>
        <v>0.81444444444444442</v>
      </c>
    </row>
    <row r="141" spans="1:6" x14ac:dyDescent="0.2">
      <c r="A141" s="19">
        <v>93</v>
      </c>
      <c r="B141" s="14" t="s">
        <v>125</v>
      </c>
      <c r="C141" s="12" t="s">
        <v>72</v>
      </c>
      <c r="D141" s="3">
        <v>40438</v>
      </c>
      <c r="E141" s="3">
        <v>40438</v>
      </c>
      <c r="F141" s="1">
        <f t="shared" si="12"/>
        <v>1</v>
      </c>
    </row>
    <row r="142" spans="1:6" ht="25.5" x14ac:dyDescent="0.2">
      <c r="A142" s="19">
        <v>94</v>
      </c>
      <c r="B142" s="14" t="s">
        <v>126</v>
      </c>
      <c r="C142" s="12" t="s">
        <v>72</v>
      </c>
      <c r="D142" s="3">
        <v>100</v>
      </c>
      <c r="E142" s="3">
        <v>100</v>
      </c>
      <c r="F142" s="1">
        <f t="shared" si="12"/>
        <v>1</v>
      </c>
    </row>
    <row r="143" spans="1:6" ht="38.25" x14ac:dyDescent="0.2">
      <c r="A143" s="19">
        <v>95</v>
      </c>
      <c r="B143" s="14" t="s">
        <v>127</v>
      </c>
      <c r="C143" s="12" t="s">
        <v>72</v>
      </c>
      <c r="D143" s="4">
        <v>74</v>
      </c>
      <c r="E143" s="4">
        <v>70</v>
      </c>
      <c r="F143" s="1">
        <f t="shared" si="12"/>
        <v>0.94594594594594594</v>
      </c>
    </row>
    <row r="144" spans="1:6" x14ac:dyDescent="0.2">
      <c r="A144" s="19">
        <v>96</v>
      </c>
      <c r="B144" s="14" t="s">
        <v>128</v>
      </c>
      <c r="C144" s="12" t="s">
        <v>72</v>
      </c>
      <c r="D144" s="3">
        <v>60</v>
      </c>
      <c r="E144" s="3">
        <v>44.5</v>
      </c>
      <c r="F144" s="1">
        <v>1</v>
      </c>
    </row>
    <row r="145" spans="1:6" x14ac:dyDescent="0.2">
      <c r="A145" s="29"/>
      <c r="B145" s="29"/>
      <c r="C145" s="19"/>
      <c r="D145" s="21"/>
      <c r="E145" s="21"/>
      <c r="F145" s="11">
        <f>SUM(F139:F144)/6</f>
        <v>0.96006506506506506</v>
      </c>
    </row>
    <row r="146" spans="1:6" x14ac:dyDescent="0.2">
      <c r="A146" s="31" t="s">
        <v>60</v>
      </c>
      <c r="B146" s="31"/>
      <c r="C146" s="31"/>
      <c r="D146" s="31"/>
      <c r="E146" s="31"/>
      <c r="F146" s="31"/>
    </row>
    <row r="147" spans="1:6" ht="38.25" x14ac:dyDescent="0.2">
      <c r="A147" s="25">
        <v>97</v>
      </c>
      <c r="B147" s="13" t="s">
        <v>129</v>
      </c>
      <c r="C147" s="12" t="s">
        <v>70</v>
      </c>
      <c r="D147" s="3">
        <v>160</v>
      </c>
      <c r="E147" s="3">
        <v>224</v>
      </c>
      <c r="F147" s="1">
        <v>1</v>
      </c>
    </row>
    <row r="148" spans="1:6" ht="62.25" customHeight="1" x14ac:dyDescent="0.2">
      <c r="A148" s="25">
        <v>98</v>
      </c>
      <c r="B148" s="13" t="s">
        <v>130</v>
      </c>
      <c r="C148" s="12" t="s">
        <v>70</v>
      </c>
      <c r="D148" s="3">
        <v>100</v>
      </c>
      <c r="E148" s="3">
        <v>99.4</v>
      </c>
      <c r="F148" s="1">
        <f t="shared" ref="F148:F149" si="13">E148/D148</f>
        <v>0.99400000000000011</v>
      </c>
    </row>
    <row r="149" spans="1:6" ht="25.5" x14ac:dyDescent="0.2">
      <c r="A149" s="25">
        <v>99</v>
      </c>
      <c r="B149" s="13" t="s">
        <v>131</v>
      </c>
      <c r="C149" s="12" t="s">
        <v>72</v>
      </c>
      <c r="D149" s="3">
        <v>4</v>
      </c>
      <c r="E149" s="3">
        <v>4</v>
      </c>
      <c r="F149" s="1">
        <f t="shared" si="13"/>
        <v>1</v>
      </c>
    </row>
    <row r="150" spans="1:6" ht="76.5" x14ac:dyDescent="0.2">
      <c r="A150" s="25">
        <v>100</v>
      </c>
      <c r="B150" s="13" t="s">
        <v>132</v>
      </c>
      <c r="C150" s="12" t="s">
        <v>72</v>
      </c>
      <c r="D150" s="3">
        <v>1</v>
      </c>
      <c r="E150" s="3">
        <v>0</v>
      </c>
      <c r="F150" s="1">
        <v>0</v>
      </c>
    </row>
    <row r="151" spans="1:6" x14ac:dyDescent="0.2">
      <c r="A151" s="29"/>
      <c r="B151" s="29"/>
      <c r="C151" s="25"/>
      <c r="D151" s="21"/>
      <c r="E151" s="21"/>
      <c r="F151" s="11">
        <f>SUM(F147:F150)/4</f>
        <v>0.74850000000000005</v>
      </c>
    </row>
    <row r="152" spans="1:6" ht="14.25" x14ac:dyDescent="0.2">
      <c r="A152" s="30" t="s">
        <v>67</v>
      </c>
      <c r="B152" s="30"/>
      <c r="C152" s="30"/>
      <c r="D152" s="30"/>
      <c r="E152" s="30"/>
      <c r="F152" s="26">
        <f>(F15+F19+F27+F32+F37+F46+F52+F56+F60+F66+F75+F86+F92+F99+F105+F111+F121+F131+F137+F145+F151)/21</f>
        <v>0.92356897939784144</v>
      </c>
    </row>
  </sheetData>
  <mergeCells count="53">
    <mergeCell ref="A2:F2"/>
    <mergeCell ref="D5:F6"/>
    <mergeCell ref="E1:F1"/>
    <mergeCell ref="A15:B15"/>
    <mergeCell ref="A3:F4"/>
    <mergeCell ref="A9:F9"/>
    <mergeCell ref="A5:A8"/>
    <mergeCell ref="B5:B8"/>
    <mergeCell ref="D7:D8"/>
    <mergeCell ref="E7:E8"/>
    <mergeCell ref="F7:F8"/>
    <mergeCell ref="C5:C8"/>
    <mergeCell ref="A100:F100"/>
    <mergeCell ref="A16:F16"/>
    <mergeCell ref="A20:F20"/>
    <mergeCell ref="A28:F28"/>
    <mergeCell ref="A33:F33"/>
    <mergeCell ref="A38:F38"/>
    <mergeCell ref="A19:B19"/>
    <mergeCell ref="A27:B27"/>
    <mergeCell ref="A32:B32"/>
    <mergeCell ref="A37:B37"/>
    <mergeCell ref="A60:B60"/>
    <mergeCell ref="A66:B66"/>
    <mergeCell ref="A46:B46"/>
    <mergeCell ref="A106:F106"/>
    <mergeCell ref="A47:F47"/>
    <mergeCell ref="A53:F53"/>
    <mergeCell ref="A57:F57"/>
    <mergeCell ref="A61:F61"/>
    <mergeCell ref="A67:F67"/>
    <mergeCell ref="A75:B75"/>
    <mergeCell ref="A86:B86"/>
    <mergeCell ref="A92:B92"/>
    <mergeCell ref="A99:B99"/>
    <mergeCell ref="A105:B105"/>
    <mergeCell ref="A76:F76"/>
    <mergeCell ref="A87:F87"/>
    <mergeCell ref="A93:F93"/>
    <mergeCell ref="A52:B52"/>
    <mergeCell ref="A56:B56"/>
    <mergeCell ref="A151:B151"/>
    <mergeCell ref="A152:E152"/>
    <mergeCell ref="A111:B111"/>
    <mergeCell ref="A121:B121"/>
    <mergeCell ref="A131:B131"/>
    <mergeCell ref="A137:B137"/>
    <mergeCell ref="A145:B145"/>
    <mergeCell ref="A112:F112"/>
    <mergeCell ref="A122:F122"/>
    <mergeCell ref="A132:F132"/>
    <mergeCell ref="A138:F138"/>
    <mergeCell ref="A146:F146"/>
  </mergeCells>
  <pageMargins left="0.7" right="0.7" top="0.75" bottom="0.75" header="0.3" footer="0.3"/>
  <pageSetup paperSize="9" scale="85" fitToHeight="0" orientation="portrait" r:id="rId1"/>
  <rowBreaks count="5" manualBreakCount="5">
    <brk id="32" max="5" man="1"/>
    <brk id="66" max="5" man="1"/>
    <brk id="92" max="5" man="1"/>
    <brk id="121" max="5" man="1"/>
    <brk id="1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2024-07-08T06:31:59Z</cp:lastPrinted>
  <dcterms:created xsi:type="dcterms:W3CDTF">2022-02-04T07:45:16Z</dcterms:created>
  <dcterms:modified xsi:type="dcterms:W3CDTF">2024-11-02T05:03:23Z</dcterms:modified>
</cp:coreProperties>
</file>