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1 кв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4" i="1" l="1"/>
  <c r="F25" i="1" l="1"/>
  <c r="F46" i="1" l="1"/>
  <c r="F47" i="1"/>
  <c r="F48" i="1"/>
  <c r="F45" i="1"/>
  <c r="F21" i="1" l="1"/>
  <c r="F138" i="1" l="1"/>
  <c r="F7" i="1" l="1"/>
  <c r="F8" i="1"/>
  <c r="F10" i="1"/>
  <c r="F6" i="1"/>
  <c r="F126" i="1" l="1"/>
  <c r="F127" i="1"/>
  <c r="F124" i="1"/>
  <c r="F122" i="1" l="1"/>
  <c r="F118" i="1"/>
  <c r="F119" i="1"/>
  <c r="F120" i="1"/>
  <c r="F113" i="1" l="1"/>
  <c r="F111" i="1"/>
  <c r="F112" i="1"/>
  <c r="F106" i="1"/>
  <c r="F105" i="1"/>
  <c r="F107" i="1"/>
  <c r="F108" i="1"/>
  <c r="F109" i="1"/>
  <c r="F110" i="1"/>
  <c r="F74" i="1" l="1"/>
  <c r="F75" i="1"/>
  <c r="F76" i="1"/>
  <c r="F77" i="1"/>
  <c r="F78" i="1"/>
  <c r="F79" i="1"/>
  <c r="F90" i="1" l="1"/>
  <c r="F85" i="1"/>
  <c r="F143" i="1" s="1"/>
  <c r="F84" i="1" l="1"/>
  <c r="F43" i="1" l="1"/>
  <c r="F37" i="1"/>
  <c r="F38" i="1"/>
  <c r="F39" i="1"/>
  <c r="F40" i="1"/>
  <c r="F41" i="1"/>
  <c r="F42" i="1"/>
  <c r="I4" i="1" l="1"/>
  <c r="J4" i="1"/>
  <c r="H4" i="1"/>
  <c r="K74" i="1"/>
  <c r="F116" i="1" l="1"/>
  <c r="K104" i="1" l="1"/>
  <c r="F93" i="1" l="1"/>
  <c r="F31" i="1" l="1"/>
  <c r="F88" i="1" l="1"/>
  <c r="F89" i="1"/>
  <c r="F19" i="1"/>
  <c r="F20" i="1"/>
  <c r="F22" i="1"/>
  <c r="F68" i="1"/>
  <c r="F130" i="1" l="1"/>
  <c r="F131" i="1"/>
  <c r="F133" i="1"/>
  <c r="F134" i="1"/>
  <c r="F36" i="1" l="1"/>
  <c r="F60" i="1"/>
  <c r="F61" i="1"/>
  <c r="F62" i="1"/>
  <c r="F59" i="1"/>
  <c r="F63" i="1" l="1"/>
  <c r="F140" i="1"/>
  <c r="F141" i="1"/>
  <c r="F26" i="1"/>
  <c r="F28" i="1" l="1"/>
  <c r="F128" i="1"/>
  <c r="F80" i="1" l="1"/>
  <c r="F17" i="1"/>
  <c r="F18" i="1"/>
  <c r="F23" i="1" l="1"/>
  <c r="F11" i="1" l="1"/>
  <c r="F49" i="1" l="1"/>
  <c r="F115" i="1"/>
  <c r="K98" i="1" l="1"/>
  <c r="K138" i="1" l="1"/>
  <c r="F139" i="1"/>
  <c r="F142" i="1" s="1"/>
  <c r="B76" i="1" l="1"/>
  <c r="B79" i="1"/>
  <c r="F102" i="1"/>
  <c r="F57" i="1" l="1"/>
  <c r="K124" i="1" l="1"/>
  <c r="K12" i="1"/>
  <c r="K114" i="1" l="1"/>
  <c r="K35" i="1"/>
  <c r="K82" i="1" l="1"/>
  <c r="K45" i="1" l="1"/>
  <c r="F14" i="1" l="1"/>
  <c r="K7" i="1" l="1"/>
  <c r="F65" i="1" l="1"/>
  <c r="F33" i="1" l="1"/>
  <c r="K130" i="1"/>
  <c r="K92" i="1"/>
  <c r="K87" i="1"/>
  <c r="K65" i="1"/>
  <c r="K59" i="1"/>
  <c r="K55" i="1"/>
  <c r="K50" i="1"/>
  <c r="K30" i="1"/>
  <c r="K24" i="1"/>
  <c r="K17" i="1"/>
  <c r="K4" i="1" l="1"/>
  <c r="F132" i="1"/>
  <c r="F136" i="1" s="1"/>
  <c r="F92" i="1" l="1"/>
  <c r="F94" i="1"/>
  <c r="F96" i="1" l="1"/>
  <c r="F13" i="1" l="1"/>
  <c r="F15" i="1" s="1"/>
  <c r="F87" i="1" l="1"/>
  <c r="F71" i="1"/>
  <c r="F67" i="1"/>
  <c r="F69" i="1"/>
  <c r="F70" i="1"/>
  <c r="F66" i="1"/>
  <c r="F53" i="1"/>
  <c r="F72" i="1" l="1"/>
</calcChain>
</file>

<file path=xl/sharedStrings.xml><?xml version="1.0" encoding="utf-8"?>
<sst xmlns="http://schemas.openxmlformats.org/spreadsheetml/2006/main" count="236" uniqueCount="146">
  <si>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</si>
  <si>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</si>
  <si>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</si>
  <si>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</si>
  <si>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</si>
  <si>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</si>
  <si>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</si>
  <si>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</si>
  <si>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</si>
  <si>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</si>
  <si>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</si>
  <si>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</si>
  <si>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</si>
  <si>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</si>
  <si>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</si>
  <si>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</si>
  <si>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</si>
  <si>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</si>
  <si>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</si>
  <si>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</si>
  <si>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</si>
  <si>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</si>
  <si>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</si>
  <si>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</si>
  <si>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</si>
  <si>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</si>
  <si>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</si>
  <si>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</si>
  <si>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</si>
  <si>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</si>
  <si>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</si>
  <si>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</si>
  <si>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</si>
  <si>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</si>
  <si>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</si>
  <si>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</si>
  <si>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</si>
  <si>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</si>
  <si>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</si>
  <si>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</si>
  <si>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</si>
  <si>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</si>
  <si>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</si>
  <si>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</si>
  <si>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</si>
  <si>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</si>
  <si>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</si>
  <si>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</si>
  <si>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</si>
  <si>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</si>
  <si>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</si>
  <si>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</si>
  <si>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</si>
  <si>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</si>
  <si>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</si>
  <si>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</si>
  <si>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</si>
  <si>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</si>
  <si>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</si>
  <si>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</si>
  <si>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</si>
  <si>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</si>
  <si>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</si>
  <si>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</si>
  <si>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</si>
  <si>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</si>
  <si>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</si>
  <si>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</si>
  <si>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</si>
  <si>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</si>
  <si>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</si>
  <si>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</si>
  <si>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</si>
  <si>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</si>
  <si>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</si>
  <si>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</si>
  <si>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</si>
  <si>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</si>
  <si>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</si>
  <si>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</si>
  <si>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</si>
  <si>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</si>
  <si>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</si>
  <si>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граждан качеством услуг, представляемых муниципальным архивом, %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</si>
  <si>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</si>
  <si>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</si>
  <si>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</si>
  <si>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</si>
  <si>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</si>
  <si>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</si>
  <si>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</si>
  <si>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</si>
  <si>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</si>
  <si>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</si>
  <si>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</si>
  <si>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</si>
  <si>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</si>
  <si>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</si>
  <si>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</si>
  <si>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</si>
  <si>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</si>
  <si>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</si>
  <si>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</si>
  <si>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</si>
  <si>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</si>
  <si>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</si>
  <si>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</si>
  <si>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</si>
  <si>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</si>
  <si>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</si>
  <si>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</si>
  <si>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</si>
  <si>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</si>
  <si>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</si>
  <si>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</si>
  <si>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</si>
  <si>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</si>
  <si>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</si>
  <si>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</si>
  <si>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</si>
  <si>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</si>
  <si>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</si>
  <si>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</si>
  <si>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</si>
  <si>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</si>
  <si>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</si>
  <si>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</si>
  <si>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План на 2025 год</t>
  </si>
  <si>
    <t>Факт на 01.04.2025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</si>
  <si>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</si>
  <si>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Уровень удовлетворенности населения услугами в сфере культуры , %</t>
  </si>
  <si>
    <t>Доля трудоустроенных граждан в муниципальные учреждения в общей численности граждан, обратившихся за содействием в поиске подходящей работы, а также несовершеннолетних граждан от 14 до 18 лет, обратившихся в целях временного трудоустройства в свободное от учебы время, %</t>
  </si>
  <si>
    <t>Количество животных без владельцев, прошедших отлов и транспортировку, ед.</t>
  </si>
  <si>
    <t>Количество животных без владельцев, размещенных в приютах для животных, ед.</t>
  </si>
  <si>
    <t>Объем жилищного строительства, млн. кв. м</t>
  </si>
  <si>
    <t>«НП», «ГП»</t>
  </si>
  <si>
    <t>«ВДЛ»,
«ГП»</t>
  </si>
  <si>
    <t>«НП»,
«ФП в НП»</t>
  </si>
  <si>
    <t>Количество инициативных проектов, реализованных из местного бюджета с привлечением инициативных платежей, ед.</t>
  </si>
  <si>
    <t>«НП»</t>
  </si>
  <si>
    <t>Доля молодых людей, вовлеченных в добровольческую и общественную деятельность, %</t>
  </si>
  <si>
    <t>Количество объектов имущества в перечнях муниципального имущества, %</t>
  </si>
  <si>
    <t>Количество мероприятий, проведенных в сфере молодежной политики, ед.</t>
  </si>
  <si>
    <t>Количество проектов, реализованных в сфере молодежной политики, ед.</t>
  </si>
  <si>
    <t>Информацию предоставляет Департаментом молодежной политики, гражданских инициатив и внешних связей Ханты-Мансийского автономного округа - Югры, на основании результатов социологического исследования.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</si>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</sst>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#,##0.0"/>
    <numFmt numFmtId="167" formatCode="0.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2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4"/>
  <sheetViews>
    <sheetView tabSelected="1" view="pageBreakPreview" zoomScale="80" zoomScaleNormal="80" zoomScaleSheetLayoutView="80" workbookViewId="0">
      <pane ySplit="4" topLeftCell="A41" activePane="bottomLeft" state="frozen"/>
      <selection pane="bottomLeft" activeCell="E45" sqref="E45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6.28515625" style="3" bestFit="1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x14ac:dyDescent="0.25">
      <c r="A1" s="40" t="s">
        <v>145</v>
      </c>
      <c r="B1" s="40"/>
      <c r="C1" s="40"/>
      <c r="D1" s="40"/>
      <c r="E1" s="40"/>
      <c r="F1" s="40"/>
      <c r="G1" s="40"/>
    </row>
    <row r="2" spans="1:11" x14ac:dyDescent="0.25">
      <c r="A2" s="40"/>
      <c r="B2" s="40"/>
      <c r="C2" s="40"/>
      <c r="D2" s="40"/>
      <c r="E2" s="40"/>
      <c r="F2" s="40"/>
      <c r="G2" s="40"/>
      <c r="H2" s="38" t="s">
        <v>63</v>
      </c>
      <c r="I2" s="38" t="s">
        <v>62</v>
      </c>
      <c r="J2" s="38" t="s">
        <v>61</v>
      </c>
      <c r="K2" s="38" t="s">
        <v>60</v>
      </c>
    </row>
    <row r="3" spans="1:11" ht="39" customHeight="1" x14ac:dyDescent="0.25">
      <c r="A3" s="39" t="s">
        <v>29</v>
      </c>
      <c r="B3" s="39"/>
      <c r="C3" s="39"/>
      <c r="D3" s="39"/>
      <c r="E3" s="39"/>
      <c r="F3" s="39"/>
      <c r="G3" s="39"/>
      <c r="H3" s="38"/>
      <c r="I3" s="38"/>
      <c r="J3" s="38"/>
      <c r="K3" s="38"/>
    </row>
    <row r="4" spans="1:11" ht="31.5" x14ac:dyDescent="0.25">
      <c r="A4" s="7" t="s">
        <v>0</v>
      </c>
      <c r="B4" s="7" t="s">
        <v>69</v>
      </c>
      <c r="C4" s="7" t="s">
        <v>70</v>
      </c>
      <c r="D4" s="7" t="s">
        <v>127</v>
      </c>
      <c r="E4" s="7" t="s">
        <v>128</v>
      </c>
      <c r="F4" s="6" t="s">
        <v>1</v>
      </c>
      <c r="G4" s="7" t="s">
        <v>26</v>
      </c>
      <c r="H4" s="8">
        <f>H7+H12+H17+H24+H30+H35+H114+H45+H50+H55+H59+H65+H74+H82+H87+H92+H104+H124+H130+H138+H98</f>
        <v>35</v>
      </c>
      <c r="I4" s="8">
        <f>I7+I12+I17+I24+I30+I35+I114+I45+I50+I55+I59+I65+I74+I82+I87+I92+I104+I124+I130+I138+I98</f>
        <v>12</v>
      </c>
      <c r="J4" s="8">
        <f>J7+J12+J17+J24+J30+J35+J114+J45+J50+J55+J59+J65+J74+J82+J87+J92+J104+J124+J130+J138+J98</f>
        <v>48</v>
      </c>
      <c r="K4" s="8">
        <f>K7+K12+K17+K24+K30+K35+K114+K45+K50+K55+K59+K65+K74+K82+K87+K92+K104+K124+K130+K138+K98</f>
        <v>95</v>
      </c>
    </row>
    <row r="5" spans="1:11" ht="30" customHeight="1" x14ac:dyDescent="0.25">
      <c r="A5" s="41" t="s">
        <v>2</v>
      </c>
      <c r="B5" s="41"/>
      <c r="C5" s="41"/>
      <c r="D5" s="41"/>
      <c r="E5" s="41"/>
      <c r="F5" s="41"/>
      <c r="G5" s="41"/>
      <c r="H5" s="8"/>
      <c r="I5" s="8"/>
      <c r="J5" s="8"/>
      <c r="K5" s="8"/>
    </row>
    <row r="6" spans="1:11" ht="78.75" x14ac:dyDescent="0.25">
      <c r="A6" s="18">
        <v>1</v>
      </c>
      <c r="B6" s="14" t="s">
        <v>51</v>
      </c>
      <c r="C6" s="23" t="s">
        <v>71</v>
      </c>
      <c r="D6" s="23">
        <v>53.9</v>
      </c>
      <c r="E6" s="23">
        <v>0</v>
      </c>
      <c r="F6" s="6">
        <f>E6/D6*100</f>
        <v>0</v>
      </c>
      <c r="G6" s="23"/>
      <c r="H6" s="8"/>
      <c r="I6" s="8"/>
      <c r="J6" s="8"/>
      <c r="K6" s="8"/>
    </row>
    <row r="7" spans="1:11" ht="31.5" x14ac:dyDescent="0.25">
      <c r="A7" s="23">
        <v>2</v>
      </c>
      <c r="B7" s="12" t="s">
        <v>52</v>
      </c>
      <c r="C7" s="23" t="s">
        <v>71</v>
      </c>
      <c r="D7" s="23">
        <v>100</v>
      </c>
      <c r="E7" s="23">
        <v>100</v>
      </c>
      <c r="F7" s="6">
        <f t="shared" ref="F7:F10" si="0">E7/D7*100</f>
        <v>100</v>
      </c>
      <c r="G7" s="12"/>
      <c r="H7" s="8">
        <v>3</v>
      </c>
      <c r="I7" s="8">
        <v>1</v>
      </c>
      <c r="J7" s="8">
        <v>1</v>
      </c>
      <c r="K7" s="8">
        <f>J7+I7+H7</f>
        <v>5</v>
      </c>
    </row>
    <row r="8" spans="1:11" ht="47.25" x14ac:dyDescent="0.25">
      <c r="A8" s="18">
        <v>3</v>
      </c>
      <c r="B8" s="12" t="s">
        <v>73</v>
      </c>
      <c r="C8" s="23" t="s">
        <v>72</v>
      </c>
      <c r="D8" s="23">
        <v>100</v>
      </c>
      <c r="E8" s="23">
        <v>100</v>
      </c>
      <c r="F8" s="6">
        <f t="shared" si="0"/>
        <v>100</v>
      </c>
      <c r="G8" s="12"/>
      <c r="H8" s="8"/>
      <c r="I8" s="8"/>
      <c r="J8" s="8"/>
      <c r="K8" s="8"/>
    </row>
    <row r="9" spans="1:11" ht="94.5" x14ac:dyDescent="0.25">
      <c r="A9" s="23">
        <v>4</v>
      </c>
      <c r="B9" s="12" t="s">
        <v>129</v>
      </c>
      <c r="C9" s="23" t="s">
        <v>75</v>
      </c>
      <c r="D9" s="23">
        <v>0</v>
      </c>
      <c r="E9" s="23">
        <v>0</v>
      </c>
      <c r="F9" s="6">
        <v>100</v>
      </c>
      <c r="G9" s="12"/>
      <c r="H9" s="8"/>
      <c r="I9" s="8"/>
      <c r="J9" s="8"/>
      <c r="K9" s="8"/>
    </row>
    <row r="10" spans="1:11" ht="47.25" x14ac:dyDescent="0.25">
      <c r="A10" s="18">
        <v>5</v>
      </c>
      <c r="B10" s="14" t="s">
        <v>74</v>
      </c>
      <c r="C10" s="23" t="s">
        <v>71</v>
      </c>
      <c r="D10" s="23">
        <v>87.7</v>
      </c>
      <c r="E10" s="23">
        <v>77.8</v>
      </c>
      <c r="F10" s="6">
        <f t="shared" si="0"/>
        <v>88.711516533637393</v>
      </c>
      <c r="G10" s="12"/>
      <c r="H10" s="8"/>
      <c r="I10" s="8"/>
      <c r="J10" s="8"/>
      <c r="K10" s="8"/>
    </row>
    <row r="11" spans="1:11" ht="15.75" x14ac:dyDescent="0.25">
      <c r="A11" s="42"/>
      <c r="B11" s="42"/>
      <c r="C11" s="42"/>
      <c r="D11" s="42"/>
      <c r="E11" s="42"/>
      <c r="F11" s="25">
        <f>(F6+F9+F10+F7+F8)/5</f>
        <v>77.742303306727479</v>
      </c>
      <c r="G11" s="12"/>
      <c r="H11" s="8"/>
      <c r="I11" s="8"/>
      <c r="J11" s="8"/>
      <c r="K11" s="8"/>
    </row>
    <row r="12" spans="1:11" ht="30" customHeight="1" x14ac:dyDescent="0.25">
      <c r="A12" s="41" t="s">
        <v>3</v>
      </c>
      <c r="B12" s="41"/>
      <c r="C12" s="41"/>
      <c r="D12" s="41"/>
      <c r="E12" s="41"/>
      <c r="F12" s="41"/>
      <c r="G12" s="41"/>
      <c r="H12" s="8">
        <v>1</v>
      </c>
      <c r="I12" s="8">
        <v>0</v>
      </c>
      <c r="J12" s="8">
        <v>1</v>
      </c>
      <c r="K12" s="8">
        <f>J12+I12+H12</f>
        <v>2</v>
      </c>
    </row>
    <row r="13" spans="1:11" ht="63" x14ac:dyDescent="0.25">
      <c r="A13" s="23">
        <v>6</v>
      </c>
      <c r="B13" s="12" t="s">
        <v>40</v>
      </c>
      <c r="C13" s="23" t="s">
        <v>77</v>
      </c>
      <c r="D13" s="23">
        <v>100</v>
      </c>
      <c r="E13" s="23">
        <v>100</v>
      </c>
      <c r="F13" s="6">
        <f>E13/D13*100</f>
        <v>100</v>
      </c>
      <c r="G13" s="12"/>
      <c r="H13" s="8"/>
      <c r="I13" s="8"/>
      <c r="J13" s="8"/>
      <c r="K13" s="8"/>
    </row>
    <row r="14" spans="1:11" ht="47.25" x14ac:dyDescent="0.25">
      <c r="A14" s="23">
        <v>7</v>
      </c>
      <c r="B14" s="12" t="s">
        <v>41</v>
      </c>
      <c r="C14" s="23" t="s">
        <v>75</v>
      </c>
      <c r="D14" s="23">
        <v>100</v>
      </c>
      <c r="E14" s="23">
        <v>35.4</v>
      </c>
      <c r="F14" s="6">
        <f>E14/D14*100</f>
        <v>35.4</v>
      </c>
      <c r="G14" s="12"/>
      <c r="H14" s="8"/>
      <c r="I14" s="8"/>
      <c r="J14" s="8"/>
      <c r="K14" s="8"/>
    </row>
    <row r="15" spans="1:11" ht="15.75" x14ac:dyDescent="0.25">
      <c r="A15" s="42"/>
      <c r="B15" s="42"/>
      <c r="C15" s="42"/>
      <c r="D15" s="42"/>
      <c r="E15" s="42"/>
      <c r="F15" s="25">
        <f>(F13+F14)/2</f>
        <v>67.7</v>
      </c>
      <c r="G15" s="12"/>
      <c r="H15" s="8"/>
      <c r="I15" s="8"/>
      <c r="J15" s="8"/>
      <c r="K15" s="8"/>
    </row>
    <row r="16" spans="1:11" ht="30" customHeight="1" x14ac:dyDescent="0.25">
      <c r="A16" s="41" t="s">
        <v>4</v>
      </c>
      <c r="B16" s="41"/>
      <c r="C16" s="41"/>
      <c r="D16" s="41"/>
      <c r="E16" s="41"/>
      <c r="F16" s="41"/>
      <c r="G16" s="41"/>
      <c r="H16" s="8"/>
      <c r="I16" s="8"/>
      <c r="J16" s="8"/>
      <c r="K16" s="8"/>
    </row>
    <row r="17" spans="1:11" ht="31.5" x14ac:dyDescent="0.25">
      <c r="A17" s="23">
        <v>8</v>
      </c>
      <c r="B17" s="12" t="s">
        <v>78</v>
      </c>
      <c r="C17" s="23" t="s">
        <v>72</v>
      </c>
      <c r="D17" s="23">
        <v>416</v>
      </c>
      <c r="E17" s="23">
        <v>98.9</v>
      </c>
      <c r="F17" s="6">
        <f t="shared" ref="F17:F22" si="1">E17/D17*100</f>
        <v>23.774038461538463</v>
      </c>
      <c r="G17" s="12"/>
      <c r="H17" s="8">
        <v>0</v>
      </c>
      <c r="I17" s="8">
        <v>1</v>
      </c>
      <c r="J17" s="8">
        <v>5</v>
      </c>
      <c r="K17" s="8">
        <f>H17+I17+J17</f>
        <v>6</v>
      </c>
    </row>
    <row r="18" spans="1:11" ht="31.5" x14ac:dyDescent="0.25">
      <c r="A18" s="23">
        <v>9</v>
      </c>
      <c r="B18" s="12" t="s">
        <v>79</v>
      </c>
      <c r="C18" s="23" t="s">
        <v>72</v>
      </c>
      <c r="D18" s="23">
        <v>49.5</v>
      </c>
      <c r="E18" s="23">
        <v>14.6</v>
      </c>
      <c r="F18" s="6">
        <f t="shared" si="1"/>
        <v>29.494949494949495</v>
      </c>
      <c r="G18" s="12"/>
      <c r="H18" s="8"/>
      <c r="I18" s="8"/>
      <c r="J18" s="8"/>
      <c r="K18" s="8"/>
    </row>
    <row r="19" spans="1:11" ht="94.5" x14ac:dyDescent="0.25">
      <c r="A19" s="23">
        <v>10</v>
      </c>
      <c r="B19" s="12" t="s">
        <v>80</v>
      </c>
      <c r="C19" s="23" t="s">
        <v>81</v>
      </c>
      <c r="D19" s="23">
        <v>56</v>
      </c>
      <c r="E19" s="23">
        <v>51</v>
      </c>
      <c r="F19" s="6">
        <f t="shared" si="1"/>
        <v>91.071428571428569</v>
      </c>
      <c r="G19" s="12"/>
      <c r="H19" s="8"/>
      <c r="I19" s="8"/>
      <c r="J19" s="8"/>
      <c r="K19" s="8"/>
    </row>
    <row r="20" spans="1:11" ht="78.75" x14ac:dyDescent="0.25">
      <c r="A20" s="23">
        <v>11</v>
      </c>
      <c r="B20" s="12" t="s">
        <v>82</v>
      </c>
      <c r="C20" s="23" t="s">
        <v>75</v>
      </c>
      <c r="D20" s="23">
        <v>8.3000000000000007</v>
      </c>
      <c r="E20" s="23">
        <v>0</v>
      </c>
      <c r="F20" s="6">
        <f t="shared" si="1"/>
        <v>0</v>
      </c>
      <c r="G20" s="12"/>
      <c r="H20" s="8"/>
      <c r="I20" s="8"/>
      <c r="J20" s="8"/>
      <c r="K20" s="8"/>
    </row>
    <row r="21" spans="1:11" ht="31.5" x14ac:dyDescent="0.25">
      <c r="A21" s="23">
        <v>12</v>
      </c>
      <c r="B21" s="12" t="s">
        <v>130</v>
      </c>
      <c r="C21" s="23" t="s">
        <v>72</v>
      </c>
      <c r="D21" s="23">
        <v>72</v>
      </c>
      <c r="E21" s="23">
        <v>0</v>
      </c>
      <c r="F21" s="6">
        <f t="shared" si="1"/>
        <v>0</v>
      </c>
      <c r="G21" s="12"/>
      <c r="H21" s="8"/>
      <c r="I21" s="8"/>
      <c r="J21" s="8"/>
      <c r="K21" s="8"/>
    </row>
    <row r="22" spans="1:11" ht="47.25" x14ac:dyDescent="0.25">
      <c r="A22" s="23">
        <v>13</v>
      </c>
      <c r="B22" s="12" t="s">
        <v>83</v>
      </c>
      <c r="C22" s="23" t="s">
        <v>72</v>
      </c>
      <c r="D22" s="23">
        <v>95</v>
      </c>
      <c r="E22" s="23">
        <v>0</v>
      </c>
      <c r="F22" s="6">
        <f t="shared" si="1"/>
        <v>0</v>
      </c>
      <c r="G22" s="12"/>
      <c r="H22" s="8"/>
      <c r="I22" s="8"/>
      <c r="J22" s="8"/>
      <c r="K22" s="8"/>
    </row>
    <row r="23" spans="1:11" ht="15.75" x14ac:dyDescent="0.25">
      <c r="A23" s="42"/>
      <c r="B23" s="42"/>
      <c r="C23" s="42"/>
      <c r="D23" s="42"/>
      <c r="E23" s="42"/>
      <c r="F23" s="25">
        <f>(F18+F19+F20+F21+F17+F22)/6</f>
        <v>24.056736087986085</v>
      </c>
      <c r="G23" s="12"/>
      <c r="H23" s="8"/>
      <c r="I23" s="8"/>
      <c r="J23" s="8"/>
      <c r="K23" s="8"/>
    </row>
    <row r="24" spans="1:11" ht="30" customHeight="1" x14ac:dyDescent="0.25">
      <c r="A24" s="41" t="s">
        <v>5</v>
      </c>
      <c r="B24" s="41"/>
      <c r="C24" s="41"/>
      <c r="D24" s="41"/>
      <c r="E24" s="41"/>
      <c r="F24" s="41"/>
      <c r="G24" s="41"/>
      <c r="H24" s="8">
        <v>1</v>
      </c>
      <c r="I24" s="8">
        <v>2</v>
      </c>
      <c r="J24" s="8">
        <v>0</v>
      </c>
      <c r="K24" s="8">
        <f>I24+J24+J25+H24</f>
        <v>3</v>
      </c>
    </row>
    <row r="25" spans="1:11" ht="31.5" x14ac:dyDescent="0.25">
      <c r="A25" s="23">
        <v>14</v>
      </c>
      <c r="B25" s="12" t="s">
        <v>42</v>
      </c>
      <c r="C25" s="23" t="s">
        <v>72</v>
      </c>
      <c r="D25" s="23">
        <v>71</v>
      </c>
      <c r="E25" s="23">
        <v>67.8</v>
      </c>
      <c r="F25" s="6">
        <f>E25/D25*100</f>
        <v>95.492957746478865</v>
      </c>
      <c r="G25" s="12"/>
      <c r="H25" s="8"/>
      <c r="I25" s="8"/>
      <c r="J25" s="8"/>
      <c r="K25" s="8"/>
    </row>
    <row r="26" spans="1:11" ht="63" x14ac:dyDescent="0.25">
      <c r="A26" s="23">
        <v>15</v>
      </c>
      <c r="B26" s="12" t="s">
        <v>6</v>
      </c>
      <c r="C26" s="23" t="s">
        <v>72</v>
      </c>
      <c r="D26" s="23">
        <v>59.5</v>
      </c>
      <c r="E26" s="23">
        <v>58.9</v>
      </c>
      <c r="F26" s="6">
        <f>E26/D26*100</f>
        <v>98.991596638655452</v>
      </c>
      <c r="G26" s="12"/>
      <c r="H26" s="8"/>
      <c r="I26" s="8"/>
      <c r="J26" s="8"/>
      <c r="K26" s="8"/>
    </row>
    <row r="27" spans="1:11" ht="147.75" customHeight="1" x14ac:dyDescent="0.25">
      <c r="A27" s="23">
        <v>16</v>
      </c>
      <c r="B27" s="12" t="s">
        <v>84</v>
      </c>
      <c r="C27" s="23" t="s">
        <v>85</v>
      </c>
      <c r="D27" s="23">
        <v>37</v>
      </c>
      <c r="E27" s="23">
        <v>37.700000000000003</v>
      </c>
      <c r="F27" s="6">
        <v>100</v>
      </c>
      <c r="G27" s="12"/>
      <c r="H27" s="8"/>
      <c r="I27" s="8"/>
      <c r="J27" s="8"/>
      <c r="K27" s="8"/>
    </row>
    <row r="28" spans="1:11" ht="15.75" x14ac:dyDescent="0.25">
      <c r="A28" s="42"/>
      <c r="B28" s="42"/>
      <c r="C28" s="42"/>
      <c r="D28" s="42"/>
      <c r="E28" s="42"/>
      <c r="F28" s="25">
        <f>(F26+F25+F27)/3</f>
        <v>98.161518128378091</v>
      </c>
      <c r="G28" s="12"/>
      <c r="H28" s="8"/>
      <c r="I28" s="8"/>
      <c r="J28" s="8"/>
      <c r="K28" s="8"/>
    </row>
    <row r="29" spans="1:11" ht="30" customHeight="1" x14ac:dyDescent="0.25">
      <c r="A29" s="41" t="s">
        <v>7</v>
      </c>
      <c r="B29" s="41"/>
      <c r="C29" s="41"/>
      <c r="D29" s="41"/>
      <c r="E29" s="41"/>
      <c r="F29" s="41"/>
      <c r="G29" s="41"/>
      <c r="H29" s="8"/>
      <c r="I29" s="8"/>
      <c r="J29" s="8"/>
      <c r="K29" s="8"/>
    </row>
    <row r="30" spans="1:11" ht="31.5" x14ac:dyDescent="0.25">
      <c r="A30" s="23">
        <v>17</v>
      </c>
      <c r="B30" s="12" t="s">
        <v>86</v>
      </c>
      <c r="C30" s="23" t="s">
        <v>77</v>
      </c>
      <c r="D30" s="22">
        <v>0.1</v>
      </c>
      <c r="E30" s="23">
        <v>7.0000000000000007E-2</v>
      </c>
      <c r="F30" s="6">
        <v>100</v>
      </c>
      <c r="G30" s="12" t="s">
        <v>53</v>
      </c>
      <c r="H30" s="8">
        <v>2</v>
      </c>
      <c r="I30" s="8">
        <v>0</v>
      </c>
      <c r="J30" s="8">
        <v>1</v>
      </c>
      <c r="K30" s="8">
        <f>H30+I30+J30</f>
        <v>3</v>
      </c>
    </row>
    <row r="31" spans="1:11" ht="110.25" x14ac:dyDescent="0.25">
      <c r="A31" s="23">
        <v>18</v>
      </c>
      <c r="B31" s="12" t="s">
        <v>131</v>
      </c>
      <c r="C31" s="23" t="s">
        <v>77</v>
      </c>
      <c r="D31" s="23">
        <v>74</v>
      </c>
      <c r="E31" s="23">
        <v>36</v>
      </c>
      <c r="F31" s="6">
        <f>E31/D31*100</f>
        <v>48.648648648648653</v>
      </c>
      <c r="G31" s="35"/>
      <c r="H31" s="8"/>
      <c r="I31" s="8"/>
      <c r="J31" s="8"/>
      <c r="K31" s="8"/>
    </row>
    <row r="32" spans="1:11" ht="63" x14ac:dyDescent="0.25">
      <c r="A32" s="23">
        <v>19</v>
      </c>
      <c r="B32" s="12" t="s">
        <v>87</v>
      </c>
      <c r="C32" s="23" t="s">
        <v>77</v>
      </c>
      <c r="D32" s="23">
        <v>6</v>
      </c>
      <c r="E32" s="23">
        <v>2</v>
      </c>
      <c r="F32" s="6">
        <v>100</v>
      </c>
      <c r="G32" s="12" t="s">
        <v>53</v>
      </c>
      <c r="H32" s="8"/>
      <c r="I32" s="8"/>
      <c r="J32" s="8"/>
      <c r="K32" s="8"/>
    </row>
    <row r="33" spans="1:11" ht="15.75" x14ac:dyDescent="0.25">
      <c r="A33" s="42"/>
      <c r="B33" s="42"/>
      <c r="C33" s="42"/>
      <c r="D33" s="42"/>
      <c r="E33" s="42"/>
      <c r="F33" s="25">
        <f>(F32+F31+F30)/3</f>
        <v>82.882882882882882</v>
      </c>
      <c r="G33" s="12"/>
      <c r="H33" s="8"/>
      <c r="I33" s="8"/>
      <c r="J33" s="8"/>
      <c r="K33" s="8"/>
    </row>
    <row r="34" spans="1:11" ht="30" customHeight="1" x14ac:dyDescent="0.25">
      <c r="A34" s="41" t="s">
        <v>8</v>
      </c>
      <c r="B34" s="41"/>
      <c r="C34" s="41"/>
      <c r="D34" s="41"/>
      <c r="E34" s="41"/>
      <c r="F34" s="41"/>
      <c r="G34" s="41"/>
      <c r="H34" s="8"/>
      <c r="I34" s="8"/>
      <c r="J34" s="8"/>
      <c r="K34" s="8"/>
    </row>
    <row r="35" spans="1:11" ht="69.599999999999994" customHeight="1" x14ac:dyDescent="0.25">
      <c r="A35" s="23"/>
      <c r="B35" s="12" t="s">
        <v>9</v>
      </c>
      <c r="C35" s="12"/>
      <c r="D35" s="23"/>
      <c r="E35" s="23"/>
      <c r="F35" s="6"/>
      <c r="G35" s="12"/>
      <c r="H35" s="8">
        <v>0</v>
      </c>
      <c r="I35" s="8">
        <v>1</v>
      </c>
      <c r="J35" s="8">
        <v>6</v>
      </c>
      <c r="K35" s="8">
        <f>H35+I35+J35</f>
        <v>7</v>
      </c>
    </row>
    <row r="36" spans="1:11" ht="15.75" x14ac:dyDescent="0.25">
      <c r="A36" s="23">
        <v>20</v>
      </c>
      <c r="B36" s="12" t="s">
        <v>10</v>
      </c>
      <c r="C36" s="23" t="s">
        <v>85</v>
      </c>
      <c r="D36" s="23">
        <v>0.9</v>
      </c>
      <c r="E36" s="23">
        <v>0</v>
      </c>
      <c r="F36" s="6">
        <f t="shared" ref="F36:F42" si="2">E36/D36*100</f>
        <v>0</v>
      </c>
      <c r="G36" s="12"/>
      <c r="H36" s="8"/>
      <c r="I36" s="8"/>
      <c r="J36" s="8"/>
      <c r="K36" s="8"/>
    </row>
    <row r="37" spans="1:11" ht="36" customHeight="1" x14ac:dyDescent="0.25">
      <c r="A37" s="23">
        <v>21</v>
      </c>
      <c r="B37" s="12" t="s">
        <v>11</v>
      </c>
      <c r="C37" s="23" t="s">
        <v>85</v>
      </c>
      <c r="D37" s="23">
        <v>2.6</v>
      </c>
      <c r="E37" s="23">
        <v>0</v>
      </c>
      <c r="F37" s="6">
        <f t="shared" si="2"/>
        <v>0</v>
      </c>
      <c r="G37" s="12"/>
      <c r="H37" s="8"/>
      <c r="I37" s="8"/>
      <c r="J37" s="8"/>
      <c r="K37" s="8"/>
    </row>
    <row r="38" spans="1:11" ht="31.5" x14ac:dyDescent="0.25">
      <c r="A38" s="23">
        <v>22</v>
      </c>
      <c r="B38" s="12" t="s">
        <v>32</v>
      </c>
      <c r="C38" s="23" t="s">
        <v>85</v>
      </c>
      <c r="D38" s="23">
        <v>26</v>
      </c>
      <c r="E38" s="23">
        <v>0</v>
      </c>
      <c r="F38" s="6">
        <f t="shared" si="2"/>
        <v>0</v>
      </c>
      <c r="G38" s="12"/>
      <c r="H38" s="8"/>
      <c r="I38" s="8"/>
      <c r="J38" s="8"/>
      <c r="K38" s="8"/>
    </row>
    <row r="39" spans="1:11" ht="31.5" x14ac:dyDescent="0.25">
      <c r="A39" s="23">
        <v>23</v>
      </c>
      <c r="B39" s="12" t="s">
        <v>33</v>
      </c>
      <c r="C39" s="23" t="s">
        <v>85</v>
      </c>
      <c r="D39" s="23">
        <v>344.1</v>
      </c>
      <c r="E39" s="23">
        <v>0</v>
      </c>
      <c r="F39" s="6">
        <f t="shared" si="2"/>
        <v>0</v>
      </c>
      <c r="G39" s="12"/>
      <c r="H39" s="8"/>
      <c r="I39" s="8"/>
      <c r="J39" s="8"/>
      <c r="K39" s="8"/>
    </row>
    <row r="40" spans="1:11" ht="47.25" customHeight="1" x14ac:dyDescent="0.25">
      <c r="A40" s="23">
        <v>24</v>
      </c>
      <c r="B40" s="12" t="s">
        <v>132</v>
      </c>
      <c r="C40" s="23" t="s">
        <v>85</v>
      </c>
      <c r="D40" s="23">
        <v>125</v>
      </c>
      <c r="E40" s="23">
        <v>56</v>
      </c>
      <c r="F40" s="6">
        <f t="shared" si="2"/>
        <v>44.800000000000004</v>
      </c>
      <c r="G40" s="12"/>
      <c r="H40" s="8"/>
      <c r="I40" s="8"/>
      <c r="J40" s="8"/>
      <c r="K40" s="8"/>
    </row>
    <row r="41" spans="1:11" ht="47.25" customHeight="1" x14ac:dyDescent="0.25">
      <c r="A41" s="23">
        <v>25</v>
      </c>
      <c r="B41" s="12" t="s">
        <v>133</v>
      </c>
      <c r="C41" s="23" t="s">
        <v>85</v>
      </c>
      <c r="D41" s="23">
        <v>345</v>
      </c>
      <c r="E41" s="23">
        <v>246</v>
      </c>
      <c r="F41" s="6">
        <f t="shared" si="2"/>
        <v>71.304347826086953</v>
      </c>
      <c r="G41" s="12"/>
      <c r="H41" s="8"/>
      <c r="I41" s="8"/>
      <c r="J41" s="8"/>
      <c r="K41" s="8"/>
    </row>
    <row r="42" spans="1:11" ht="31.5" x14ac:dyDescent="0.25">
      <c r="A42" s="23">
        <v>26</v>
      </c>
      <c r="B42" s="12" t="s">
        <v>31</v>
      </c>
      <c r="C42" s="23" t="s">
        <v>85</v>
      </c>
      <c r="D42" s="23">
        <v>1</v>
      </c>
      <c r="E42" s="23">
        <v>0</v>
      </c>
      <c r="F42" s="6">
        <f t="shared" si="2"/>
        <v>0</v>
      </c>
      <c r="G42" s="12"/>
      <c r="H42" s="8"/>
      <c r="I42" s="8"/>
      <c r="J42" s="8"/>
      <c r="K42" s="8"/>
    </row>
    <row r="43" spans="1:11" ht="15.75" x14ac:dyDescent="0.25">
      <c r="A43" s="42"/>
      <c r="B43" s="42"/>
      <c r="C43" s="42"/>
      <c r="D43" s="42"/>
      <c r="E43" s="42"/>
      <c r="F43" s="25">
        <f>(F38+F40+F37+F36+F39+F42+F41)/7</f>
        <v>16.586335403726707</v>
      </c>
      <c r="G43" s="12"/>
      <c r="H43" s="8"/>
      <c r="I43" s="8"/>
      <c r="J43" s="8"/>
      <c r="K43" s="8"/>
    </row>
    <row r="44" spans="1:11" ht="30" customHeight="1" x14ac:dyDescent="0.25">
      <c r="A44" s="41" t="s">
        <v>12</v>
      </c>
      <c r="B44" s="41"/>
      <c r="C44" s="41"/>
      <c r="D44" s="41"/>
      <c r="E44" s="41"/>
      <c r="F44" s="41"/>
      <c r="G44" s="41"/>
      <c r="H44" s="8"/>
      <c r="I44" s="8"/>
      <c r="J44" s="8"/>
      <c r="K44" s="8"/>
    </row>
    <row r="45" spans="1:11" ht="15.75" x14ac:dyDescent="0.25">
      <c r="A45" s="23">
        <v>27</v>
      </c>
      <c r="B45" s="12" t="s">
        <v>134</v>
      </c>
      <c r="C45" s="23" t="s">
        <v>135</v>
      </c>
      <c r="D45" s="23">
        <v>3.0000000000000001E-3</v>
      </c>
      <c r="E45" s="30">
        <v>1.3190000000000001E-3</v>
      </c>
      <c r="F45" s="6">
        <f t="shared" ref="F45:F48" si="3">E45/D45*100</f>
        <v>43.966666666666669</v>
      </c>
      <c r="G45" s="12"/>
      <c r="H45" s="8">
        <v>0</v>
      </c>
      <c r="I45" s="8">
        <v>1</v>
      </c>
      <c r="J45" s="8">
        <v>3</v>
      </c>
      <c r="K45" s="8">
        <f>H45+I45+J45</f>
        <v>4</v>
      </c>
    </row>
    <row r="46" spans="1:11" ht="31.5" x14ac:dyDescent="0.25">
      <c r="A46" s="23">
        <v>28</v>
      </c>
      <c r="B46" s="12" t="s">
        <v>89</v>
      </c>
      <c r="C46" s="23" t="s">
        <v>136</v>
      </c>
      <c r="D46" s="23">
        <v>31</v>
      </c>
      <c r="E46" s="23">
        <v>4</v>
      </c>
      <c r="F46" s="6">
        <f t="shared" si="3"/>
        <v>12.903225806451612</v>
      </c>
      <c r="G46" s="12"/>
      <c r="H46" s="8"/>
      <c r="I46" s="8"/>
      <c r="J46" s="8"/>
      <c r="K46" s="8"/>
    </row>
    <row r="47" spans="1:11" ht="31.5" x14ac:dyDescent="0.25">
      <c r="A47" s="23">
        <v>29</v>
      </c>
      <c r="B47" s="12" t="s">
        <v>34</v>
      </c>
      <c r="C47" s="23" t="s">
        <v>77</v>
      </c>
      <c r="D47" s="23">
        <v>19.5</v>
      </c>
      <c r="E47" s="23">
        <v>19.399999999999999</v>
      </c>
      <c r="F47" s="6">
        <f t="shared" si="3"/>
        <v>99.487179487179475</v>
      </c>
      <c r="G47" s="12"/>
      <c r="H47" s="8"/>
      <c r="I47" s="8"/>
      <c r="J47" s="8"/>
      <c r="K47" s="8"/>
    </row>
    <row r="48" spans="1:11" ht="47.25" x14ac:dyDescent="0.25">
      <c r="A48" s="23">
        <v>30</v>
      </c>
      <c r="B48" s="12" t="s">
        <v>88</v>
      </c>
      <c r="C48" s="23" t="s">
        <v>137</v>
      </c>
      <c r="D48" s="23">
        <v>0.46</v>
      </c>
      <c r="E48" s="23">
        <v>0.14499999999999999</v>
      </c>
      <c r="F48" s="6">
        <f t="shared" si="3"/>
        <v>31.521739130434778</v>
      </c>
      <c r="G48" s="12"/>
      <c r="H48" s="8"/>
      <c r="I48" s="8"/>
      <c r="J48" s="8"/>
      <c r="K48" s="8"/>
    </row>
    <row r="49" spans="1:11" ht="15.75" x14ac:dyDescent="0.25">
      <c r="A49" s="42"/>
      <c r="B49" s="42"/>
      <c r="C49" s="42"/>
      <c r="D49" s="42"/>
      <c r="E49" s="42"/>
      <c r="F49" s="25">
        <f>(F46+F47+F48+F45)/4</f>
        <v>46.969702772683135</v>
      </c>
      <c r="G49" s="12"/>
      <c r="H49" s="8"/>
      <c r="I49" s="8"/>
      <c r="J49" s="8"/>
      <c r="K49" s="8"/>
    </row>
    <row r="50" spans="1:11" ht="30" customHeight="1" x14ac:dyDescent="0.25">
      <c r="A50" s="41" t="s">
        <v>68</v>
      </c>
      <c r="B50" s="41"/>
      <c r="C50" s="41"/>
      <c r="D50" s="41"/>
      <c r="E50" s="41"/>
      <c r="F50" s="41"/>
      <c r="G50" s="41"/>
      <c r="H50" s="8">
        <v>2</v>
      </c>
      <c r="I50" s="8">
        <v>0</v>
      </c>
      <c r="J50" s="8">
        <v>0</v>
      </c>
      <c r="K50" s="8">
        <f>H50+I50+J50</f>
        <v>2</v>
      </c>
    </row>
    <row r="51" spans="1:11" ht="63" x14ac:dyDescent="0.25">
      <c r="A51" s="23">
        <v>31</v>
      </c>
      <c r="B51" s="12" t="s">
        <v>14</v>
      </c>
      <c r="C51" s="23" t="s">
        <v>72</v>
      </c>
      <c r="D51" s="23">
        <v>0</v>
      </c>
      <c r="E51" s="23">
        <v>100</v>
      </c>
      <c r="F51" s="6">
        <v>100</v>
      </c>
      <c r="G51" s="28"/>
      <c r="H51" s="8"/>
      <c r="I51" s="8"/>
      <c r="J51" s="8"/>
      <c r="K51" s="8"/>
    </row>
    <row r="52" spans="1:11" ht="31.5" x14ac:dyDescent="0.25">
      <c r="A52" s="23">
        <v>32</v>
      </c>
      <c r="B52" s="12" t="s">
        <v>35</v>
      </c>
      <c r="C52" s="23" t="s">
        <v>76</v>
      </c>
      <c r="D52" s="23">
        <v>50</v>
      </c>
      <c r="E52" s="23">
        <v>55.3</v>
      </c>
      <c r="F52" s="6">
        <v>100</v>
      </c>
      <c r="G52" s="12"/>
      <c r="H52" s="8"/>
      <c r="I52" s="8"/>
      <c r="J52" s="8"/>
      <c r="K52" s="8"/>
    </row>
    <row r="53" spans="1:11" ht="15.75" x14ac:dyDescent="0.25">
      <c r="A53" s="42"/>
      <c r="B53" s="42"/>
      <c r="C53" s="42"/>
      <c r="D53" s="42"/>
      <c r="E53" s="42"/>
      <c r="F53" s="25">
        <f>(F51+F52)/2</f>
        <v>100</v>
      </c>
      <c r="G53" s="12"/>
      <c r="H53" s="8"/>
      <c r="I53" s="8"/>
      <c r="J53" s="8"/>
      <c r="K53" s="8"/>
    </row>
    <row r="54" spans="1:11" ht="30" customHeight="1" x14ac:dyDescent="0.25">
      <c r="A54" s="41" t="s">
        <v>15</v>
      </c>
      <c r="B54" s="41"/>
      <c r="C54" s="41"/>
      <c r="D54" s="41"/>
      <c r="E54" s="41"/>
      <c r="F54" s="41"/>
      <c r="G54" s="41"/>
      <c r="H54" s="8"/>
      <c r="I54" s="8"/>
      <c r="J54" s="8"/>
      <c r="K54" s="8"/>
    </row>
    <row r="55" spans="1:11" ht="51.75" customHeight="1" x14ac:dyDescent="0.25">
      <c r="A55" s="23">
        <v>33</v>
      </c>
      <c r="B55" s="12" t="s">
        <v>59</v>
      </c>
      <c r="C55" s="23" t="s">
        <v>72</v>
      </c>
      <c r="D55" s="23">
        <v>282.60000000000002</v>
      </c>
      <c r="E55" s="23">
        <v>78.900000000000006</v>
      </c>
      <c r="F55" s="6">
        <v>100</v>
      </c>
      <c r="G55" s="12" t="s">
        <v>13</v>
      </c>
      <c r="H55" s="8">
        <v>2</v>
      </c>
      <c r="I55" s="8">
        <v>0</v>
      </c>
      <c r="J55" s="8">
        <v>0</v>
      </c>
      <c r="K55" s="8">
        <f>H55+I55+J55</f>
        <v>2</v>
      </c>
    </row>
    <row r="56" spans="1:11" ht="31.5" x14ac:dyDescent="0.25">
      <c r="A56" s="23">
        <v>34</v>
      </c>
      <c r="B56" s="12" t="s">
        <v>38</v>
      </c>
      <c r="C56" s="23" t="s">
        <v>75</v>
      </c>
      <c r="D56" s="23">
        <v>161.5</v>
      </c>
      <c r="E56" s="23">
        <v>128.30000000000001</v>
      </c>
      <c r="F56" s="6">
        <v>100</v>
      </c>
      <c r="G56" s="14" t="s">
        <v>13</v>
      </c>
      <c r="H56" s="8"/>
      <c r="I56" s="8"/>
      <c r="J56" s="8"/>
      <c r="K56" s="8"/>
    </row>
    <row r="57" spans="1:11" ht="15.75" x14ac:dyDescent="0.25">
      <c r="A57" s="42"/>
      <c r="B57" s="42"/>
      <c r="C57" s="42"/>
      <c r="D57" s="42"/>
      <c r="E57" s="42"/>
      <c r="F57" s="25">
        <f>(F55+F56)/2</f>
        <v>100</v>
      </c>
      <c r="G57" s="34"/>
      <c r="H57" s="8"/>
      <c r="I57" s="8"/>
      <c r="J57" s="8"/>
      <c r="K57" s="8"/>
    </row>
    <row r="58" spans="1:11" ht="30" customHeight="1" x14ac:dyDescent="0.25">
      <c r="A58" s="41" t="s">
        <v>16</v>
      </c>
      <c r="B58" s="41"/>
      <c r="C58" s="41"/>
      <c r="D58" s="41"/>
      <c r="E58" s="41"/>
      <c r="F58" s="41"/>
      <c r="G58" s="41"/>
      <c r="H58" s="8"/>
      <c r="I58" s="8"/>
      <c r="J58" s="8"/>
      <c r="K58" s="8"/>
    </row>
    <row r="59" spans="1:11" ht="94.5" x14ac:dyDescent="0.25">
      <c r="A59" s="23">
        <v>35</v>
      </c>
      <c r="B59" s="12" t="s">
        <v>92</v>
      </c>
      <c r="C59" s="23" t="s">
        <v>72</v>
      </c>
      <c r="D59" s="23">
        <v>84.2</v>
      </c>
      <c r="E59" s="23">
        <v>0</v>
      </c>
      <c r="F59" s="6">
        <f>E59/D59*100</f>
        <v>0</v>
      </c>
      <c r="G59" s="12" t="s">
        <v>144</v>
      </c>
      <c r="H59" s="8">
        <v>1</v>
      </c>
      <c r="I59" s="8">
        <v>0</v>
      </c>
      <c r="J59" s="8">
        <v>3</v>
      </c>
      <c r="K59" s="8">
        <f>H59+J59+I59</f>
        <v>4</v>
      </c>
    </row>
    <row r="60" spans="1:11" ht="63" x14ac:dyDescent="0.25">
      <c r="A60" s="23">
        <v>36</v>
      </c>
      <c r="B60" s="12" t="s">
        <v>90</v>
      </c>
      <c r="C60" s="23" t="s">
        <v>75</v>
      </c>
      <c r="D60" s="23">
        <v>7.1</v>
      </c>
      <c r="E60" s="23">
        <v>1.8</v>
      </c>
      <c r="F60" s="6">
        <f t="shared" ref="F60:F62" si="4">E60/D60*100</f>
        <v>25.352112676056336</v>
      </c>
      <c r="G60" s="12"/>
      <c r="H60" s="8"/>
      <c r="I60" s="8"/>
      <c r="J60" s="8"/>
      <c r="K60" s="8"/>
    </row>
    <row r="61" spans="1:11" ht="63" x14ac:dyDescent="0.25">
      <c r="A61" s="23">
        <v>37</v>
      </c>
      <c r="B61" s="12" t="s">
        <v>91</v>
      </c>
      <c r="C61" s="23" t="s">
        <v>75</v>
      </c>
      <c r="D61" s="23">
        <v>7.7</v>
      </c>
      <c r="E61" s="23">
        <v>1.9</v>
      </c>
      <c r="F61" s="6">
        <f t="shared" si="4"/>
        <v>24.675324675324674</v>
      </c>
      <c r="G61" s="12"/>
      <c r="H61" s="8"/>
      <c r="I61" s="8"/>
      <c r="J61" s="8"/>
      <c r="K61" s="8"/>
    </row>
    <row r="62" spans="1:11" ht="63" x14ac:dyDescent="0.25">
      <c r="A62" s="23">
        <v>38</v>
      </c>
      <c r="B62" s="12" t="s">
        <v>93</v>
      </c>
      <c r="C62" s="23" t="s">
        <v>75</v>
      </c>
      <c r="D62" s="23">
        <v>100</v>
      </c>
      <c r="E62" s="23">
        <v>100</v>
      </c>
      <c r="F62" s="6">
        <f t="shared" si="4"/>
        <v>100</v>
      </c>
      <c r="G62" s="12"/>
      <c r="H62" s="8"/>
      <c r="I62" s="8"/>
      <c r="J62" s="8"/>
      <c r="K62" s="8"/>
    </row>
    <row r="63" spans="1:11" ht="15.75" x14ac:dyDescent="0.25">
      <c r="A63" s="42"/>
      <c r="B63" s="42"/>
      <c r="C63" s="42"/>
      <c r="D63" s="42"/>
      <c r="E63" s="42"/>
      <c r="F63" s="25">
        <f>(F62+F61+F60+F59)/4</f>
        <v>37.506859337845256</v>
      </c>
      <c r="G63" s="12"/>
      <c r="H63" s="8"/>
      <c r="I63" s="8"/>
      <c r="J63" s="8"/>
      <c r="K63" s="8"/>
    </row>
    <row r="64" spans="1:11" ht="30" customHeight="1" x14ac:dyDescent="0.25">
      <c r="A64" s="41" t="s">
        <v>17</v>
      </c>
      <c r="B64" s="41"/>
      <c r="C64" s="41"/>
      <c r="D64" s="41"/>
      <c r="E64" s="41"/>
      <c r="F64" s="41"/>
      <c r="G64" s="41"/>
      <c r="H64" s="8"/>
      <c r="I64" s="8"/>
      <c r="J64" s="8"/>
      <c r="K64" s="8"/>
    </row>
    <row r="65" spans="1:11" ht="47.25" x14ac:dyDescent="0.25">
      <c r="A65" s="23">
        <v>39</v>
      </c>
      <c r="B65" s="12" t="s">
        <v>94</v>
      </c>
      <c r="C65" s="23" t="s">
        <v>75</v>
      </c>
      <c r="D65" s="23">
        <v>3</v>
      </c>
      <c r="E65" s="23">
        <v>0</v>
      </c>
      <c r="F65" s="6">
        <f>E65/D65*100</f>
        <v>0</v>
      </c>
      <c r="G65" s="12"/>
      <c r="H65" s="8">
        <v>2</v>
      </c>
      <c r="I65" s="8">
        <v>0</v>
      </c>
      <c r="J65" s="8">
        <v>5</v>
      </c>
      <c r="K65" s="8">
        <f>H65+I65+J65</f>
        <v>7</v>
      </c>
    </row>
    <row r="66" spans="1:11" ht="47.25" x14ac:dyDescent="0.25">
      <c r="A66" s="23">
        <v>40</v>
      </c>
      <c r="B66" s="12" t="s">
        <v>54</v>
      </c>
      <c r="C66" s="23" t="s">
        <v>75</v>
      </c>
      <c r="D66" s="23">
        <v>3500</v>
      </c>
      <c r="E66" s="23">
        <v>3500</v>
      </c>
      <c r="F66" s="6">
        <f>E66/D66*100</f>
        <v>100</v>
      </c>
      <c r="G66" s="12"/>
      <c r="H66" s="8"/>
      <c r="I66" s="8"/>
      <c r="J66" s="8"/>
      <c r="K66" s="8"/>
    </row>
    <row r="67" spans="1:11" ht="78.75" x14ac:dyDescent="0.25">
      <c r="A67" s="23">
        <v>41</v>
      </c>
      <c r="B67" s="12" t="s">
        <v>55</v>
      </c>
      <c r="C67" s="23" t="s">
        <v>75</v>
      </c>
      <c r="D67" s="23">
        <v>2</v>
      </c>
      <c r="E67" s="23">
        <v>0</v>
      </c>
      <c r="F67" s="6">
        <f t="shared" ref="F67:F71" si="5">E67/D67*100</f>
        <v>0</v>
      </c>
      <c r="G67" s="12"/>
      <c r="H67" s="8"/>
      <c r="I67" s="8"/>
      <c r="J67" s="8"/>
      <c r="K67" s="8"/>
    </row>
    <row r="68" spans="1:11" ht="31.5" x14ac:dyDescent="0.25">
      <c r="A68" s="23">
        <v>42</v>
      </c>
      <c r="B68" s="12" t="s">
        <v>56</v>
      </c>
      <c r="C68" s="23" t="s">
        <v>75</v>
      </c>
      <c r="D68" s="23">
        <v>5</v>
      </c>
      <c r="E68" s="23">
        <v>0</v>
      </c>
      <c r="F68" s="6">
        <f t="shared" ref="F68" si="6">E68/D68*100</f>
        <v>0</v>
      </c>
      <c r="G68" s="12"/>
      <c r="H68" s="8"/>
      <c r="I68" s="8"/>
      <c r="J68" s="8"/>
      <c r="K68" s="8"/>
    </row>
    <row r="69" spans="1:11" ht="47.25" x14ac:dyDescent="0.25">
      <c r="A69" s="23">
        <v>43</v>
      </c>
      <c r="B69" s="12" t="s">
        <v>39</v>
      </c>
      <c r="C69" s="23" t="s">
        <v>75</v>
      </c>
      <c r="D69" s="23">
        <v>100</v>
      </c>
      <c r="E69" s="23">
        <v>0</v>
      </c>
      <c r="F69" s="6">
        <f t="shared" si="5"/>
        <v>0</v>
      </c>
      <c r="G69" s="12"/>
      <c r="H69" s="8"/>
      <c r="I69" s="8"/>
      <c r="J69" s="8"/>
      <c r="K69" s="8"/>
    </row>
    <row r="70" spans="1:11" ht="47.25" x14ac:dyDescent="0.25">
      <c r="A70" s="23">
        <v>44</v>
      </c>
      <c r="B70" s="12" t="s">
        <v>95</v>
      </c>
      <c r="C70" s="23" t="s">
        <v>75</v>
      </c>
      <c r="D70" s="23">
        <v>100</v>
      </c>
      <c r="E70" s="23">
        <v>0</v>
      </c>
      <c r="F70" s="6">
        <f t="shared" si="5"/>
        <v>0</v>
      </c>
      <c r="G70" s="12"/>
      <c r="H70" s="8"/>
      <c r="I70" s="8"/>
      <c r="J70" s="8"/>
      <c r="K70" s="8"/>
    </row>
    <row r="71" spans="1:11" ht="118.9" customHeight="1" x14ac:dyDescent="0.25">
      <c r="A71" s="23">
        <v>45</v>
      </c>
      <c r="B71" s="12" t="s">
        <v>96</v>
      </c>
      <c r="C71" s="23" t="s">
        <v>75</v>
      </c>
      <c r="D71" s="23">
        <v>100</v>
      </c>
      <c r="E71" s="23">
        <v>100</v>
      </c>
      <c r="F71" s="6">
        <f t="shared" si="5"/>
        <v>100</v>
      </c>
      <c r="G71" s="12"/>
      <c r="H71" s="8"/>
      <c r="I71" s="8"/>
      <c r="J71" s="8"/>
      <c r="K71" s="8"/>
    </row>
    <row r="72" spans="1:11" ht="15.75" x14ac:dyDescent="0.25">
      <c r="A72" s="42"/>
      <c r="B72" s="42"/>
      <c r="C72" s="42"/>
      <c r="D72" s="42"/>
      <c r="E72" s="42"/>
      <c r="F72" s="25">
        <f>(F71+F70+F69+F67+F65+F66+F68)/7</f>
        <v>28.571428571428573</v>
      </c>
      <c r="G72" s="12"/>
      <c r="H72" s="8"/>
      <c r="I72" s="8"/>
      <c r="J72" s="8"/>
      <c r="K72" s="8"/>
    </row>
    <row r="73" spans="1:11" ht="30" customHeight="1" x14ac:dyDescent="0.25">
      <c r="A73" s="41" t="s">
        <v>30</v>
      </c>
      <c r="B73" s="41"/>
      <c r="C73" s="41"/>
      <c r="D73" s="41"/>
      <c r="E73" s="41"/>
      <c r="F73" s="41"/>
      <c r="G73" s="41"/>
      <c r="H73" s="8"/>
      <c r="I73" s="8"/>
      <c r="J73" s="8"/>
      <c r="K73" s="8"/>
    </row>
    <row r="74" spans="1:11" ht="63" x14ac:dyDescent="0.25">
      <c r="A74" s="13">
        <v>46</v>
      </c>
      <c r="B74" s="14" t="s">
        <v>97</v>
      </c>
      <c r="C74" s="23" t="s">
        <v>72</v>
      </c>
      <c r="D74" s="23">
        <v>4</v>
      </c>
      <c r="E74" s="23">
        <v>0</v>
      </c>
      <c r="F74" s="6">
        <f t="shared" ref="F74:F78" si="7">E74/D74*100</f>
        <v>0</v>
      </c>
      <c r="G74" s="13"/>
      <c r="H74" s="8">
        <v>1</v>
      </c>
      <c r="I74" s="8">
        <v>0</v>
      </c>
      <c r="J74" s="8">
        <v>5</v>
      </c>
      <c r="K74" s="8">
        <f>H74+I74+J74</f>
        <v>6</v>
      </c>
    </row>
    <row r="75" spans="1:11" ht="15.75" x14ac:dyDescent="0.25">
      <c r="A75" s="13">
        <v>47</v>
      </c>
      <c r="B75" s="14" t="s">
        <v>98</v>
      </c>
      <c r="C75" s="23" t="s">
        <v>75</v>
      </c>
      <c r="D75" s="23">
        <v>6</v>
      </c>
      <c r="E75" s="23">
        <v>0</v>
      </c>
      <c r="F75" s="6">
        <f t="shared" si="7"/>
        <v>0</v>
      </c>
      <c r="G75" s="13"/>
      <c r="H75" s="8"/>
      <c r="I75" s="8"/>
      <c r="J75" s="8"/>
      <c r="K75" s="8"/>
    </row>
    <row r="76" spans="1:11" ht="15.75" x14ac:dyDescent="0.25">
      <c r="A76" s="13">
        <v>48</v>
      </c>
      <c r="B76" s="12" t="str">
        <f>'[1]целевые '!B9</f>
        <v>Объема вывезенного мусора, м3</v>
      </c>
      <c r="C76" s="23" t="s">
        <v>75</v>
      </c>
      <c r="D76" s="23">
        <v>600</v>
      </c>
      <c r="E76" s="23">
        <v>0</v>
      </c>
      <c r="F76" s="6">
        <f t="shared" si="7"/>
        <v>0</v>
      </c>
      <c r="G76" s="12"/>
      <c r="H76" s="8"/>
      <c r="I76" s="8"/>
      <c r="J76" s="8"/>
      <c r="K76" s="8"/>
    </row>
    <row r="77" spans="1:11" ht="55.15" customHeight="1" x14ac:dyDescent="0.25">
      <c r="A77" s="13">
        <v>49</v>
      </c>
      <c r="B77" s="12" t="s">
        <v>58</v>
      </c>
      <c r="C77" s="23" t="s">
        <v>75</v>
      </c>
      <c r="D77" s="23">
        <v>48</v>
      </c>
      <c r="E77" s="23">
        <v>48</v>
      </c>
      <c r="F77" s="6">
        <f t="shared" si="7"/>
        <v>100</v>
      </c>
      <c r="G77" s="12"/>
      <c r="H77" s="8"/>
      <c r="I77" s="8"/>
      <c r="J77" s="8"/>
      <c r="K77" s="8"/>
    </row>
    <row r="78" spans="1:11" ht="63" x14ac:dyDescent="0.25">
      <c r="A78" s="13">
        <v>50</v>
      </c>
      <c r="B78" s="12" t="s">
        <v>57</v>
      </c>
      <c r="C78" s="23" t="s">
        <v>75</v>
      </c>
      <c r="D78" s="23">
        <v>52.4</v>
      </c>
      <c r="E78" s="23">
        <v>0</v>
      </c>
      <c r="F78" s="6">
        <f t="shared" si="7"/>
        <v>0</v>
      </c>
      <c r="G78" s="12"/>
      <c r="H78" s="8"/>
      <c r="I78" s="8"/>
      <c r="J78" s="8"/>
      <c r="K78" s="8"/>
    </row>
    <row r="79" spans="1:11" ht="47.25" x14ac:dyDescent="0.25">
      <c r="A79" s="13">
        <v>51</v>
      </c>
      <c r="B79" s="12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79" s="23" t="s">
        <v>75</v>
      </c>
      <c r="D79" s="23">
        <v>2132.4</v>
      </c>
      <c r="E79" s="23">
        <v>0</v>
      </c>
      <c r="F79" s="6">
        <f t="shared" ref="F79" si="8">E79/D79*100</f>
        <v>0</v>
      </c>
      <c r="G79" s="12"/>
      <c r="H79" s="8"/>
      <c r="I79" s="8"/>
      <c r="J79" s="8"/>
      <c r="K79" s="8"/>
    </row>
    <row r="80" spans="1:11" ht="15.75" x14ac:dyDescent="0.25">
      <c r="A80" s="42"/>
      <c r="B80" s="42"/>
      <c r="C80" s="42"/>
      <c r="D80" s="42"/>
      <c r="E80" s="42"/>
      <c r="F80" s="25">
        <f>SUM(F74:F79)/9</f>
        <v>11.111111111111111</v>
      </c>
      <c r="G80" s="29"/>
      <c r="H80" s="8"/>
      <c r="I80" s="8"/>
      <c r="J80" s="8"/>
      <c r="K80" s="8"/>
    </row>
    <row r="81" spans="1:11" ht="30" customHeight="1" x14ac:dyDescent="0.25">
      <c r="A81" s="41" t="s">
        <v>18</v>
      </c>
      <c r="B81" s="41"/>
      <c r="C81" s="41"/>
      <c r="D81" s="41"/>
      <c r="E81" s="41"/>
      <c r="F81" s="41"/>
      <c r="G81" s="41"/>
      <c r="H81" s="8"/>
      <c r="I81" s="8"/>
      <c r="J81" s="8"/>
      <c r="K81" s="8"/>
    </row>
    <row r="82" spans="1:11" ht="94.5" x14ac:dyDescent="0.25">
      <c r="A82" s="23">
        <v>52</v>
      </c>
      <c r="B82" s="12" t="s">
        <v>99</v>
      </c>
      <c r="C82" s="23" t="s">
        <v>136</v>
      </c>
      <c r="D82" s="23">
        <v>309.56</v>
      </c>
      <c r="E82" s="23">
        <v>404.5</v>
      </c>
      <c r="F82" s="6">
        <v>100</v>
      </c>
      <c r="G82" s="12"/>
      <c r="H82" s="8">
        <v>2</v>
      </c>
      <c r="I82" s="8">
        <v>0</v>
      </c>
      <c r="J82" s="8">
        <v>1</v>
      </c>
      <c r="K82" s="8">
        <f>H82+I82+J82</f>
        <v>3</v>
      </c>
    </row>
    <row r="83" spans="1:11" ht="47.25" x14ac:dyDescent="0.25">
      <c r="A83" s="23">
        <v>53</v>
      </c>
      <c r="B83" s="12" t="s">
        <v>46</v>
      </c>
      <c r="C83" s="23" t="s">
        <v>72</v>
      </c>
      <c r="D83" s="23">
        <v>5.7</v>
      </c>
      <c r="E83" s="23">
        <v>7.4</v>
      </c>
      <c r="F83" s="6">
        <v>100</v>
      </c>
      <c r="G83" s="12"/>
      <c r="H83" s="8"/>
      <c r="I83" s="8"/>
      <c r="J83" s="8"/>
      <c r="K83" s="8"/>
    </row>
    <row r="84" spans="1:11" ht="47.25" x14ac:dyDescent="0.25">
      <c r="A84" s="23">
        <v>54</v>
      </c>
      <c r="B84" s="12" t="s">
        <v>64</v>
      </c>
      <c r="C84" s="23" t="s">
        <v>75</v>
      </c>
      <c r="D84" s="23">
        <v>8</v>
      </c>
      <c r="E84" s="23">
        <v>2</v>
      </c>
      <c r="F84" s="6">
        <f t="shared" ref="F84" si="9">E84/D84*100</f>
        <v>25</v>
      </c>
      <c r="G84" s="12"/>
      <c r="H84" s="8"/>
      <c r="I84" s="8"/>
      <c r="J84" s="8"/>
      <c r="K84" s="8"/>
    </row>
    <row r="85" spans="1:11" ht="27.6" customHeight="1" x14ac:dyDescent="0.25">
      <c r="A85" s="42"/>
      <c r="B85" s="42"/>
      <c r="C85" s="42"/>
      <c r="D85" s="42"/>
      <c r="E85" s="42"/>
      <c r="F85" s="25">
        <f>(F84+F82+F83)/3</f>
        <v>75</v>
      </c>
      <c r="G85" s="12"/>
      <c r="H85" s="8"/>
      <c r="I85" s="8"/>
      <c r="J85" s="8"/>
      <c r="K85" s="8"/>
    </row>
    <row r="86" spans="1:11" ht="30" customHeight="1" x14ac:dyDescent="0.25">
      <c r="A86" s="41" t="s">
        <v>19</v>
      </c>
      <c r="B86" s="41"/>
      <c r="C86" s="41"/>
      <c r="D86" s="41"/>
      <c r="E86" s="41"/>
      <c r="F86" s="41"/>
      <c r="G86" s="41"/>
      <c r="H86" s="8"/>
      <c r="I86" s="8"/>
      <c r="J86" s="8"/>
      <c r="K86" s="8"/>
    </row>
    <row r="87" spans="1:11" ht="78.75" x14ac:dyDescent="0.25">
      <c r="A87" s="23">
        <v>55</v>
      </c>
      <c r="B87" s="12" t="s">
        <v>100</v>
      </c>
      <c r="C87" s="23" t="s">
        <v>75</v>
      </c>
      <c r="D87" s="23">
        <v>4</v>
      </c>
      <c r="E87" s="23">
        <v>4</v>
      </c>
      <c r="F87" s="6">
        <f>E87/D87*100</f>
        <v>100</v>
      </c>
      <c r="G87" s="12"/>
      <c r="H87" s="8">
        <v>3</v>
      </c>
      <c r="I87" s="8">
        <v>0</v>
      </c>
      <c r="J87" s="8">
        <v>0</v>
      </c>
      <c r="K87" s="8">
        <f>H87+I87+J87</f>
        <v>3</v>
      </c>
    </row>
    <row r="88" spans="1:11" ht="31.5" x14ac:dyDescent="0.25">
      <c r="A88" s="23">
        <v>56</v>
      </c>
      <c r="B88" s="12" t="s">
        <v>101</v>
      </c>
      <c r="C88" s="23" t="s">
        <v>75</v>
      </c>
      <c r="D88" s="23">
        <v>38</v>
      </c>
      <c r="E88" s="23">
        <v>38</v>
      </c>
      <c r="F88" s="6">
        <f t="shared" ref="F88:F89" si="10">E88/D88*100</f>
        <v>100</v>
      </c>
      <c r="G88" s="12"/>
      <c r="H88" s="8"/>
      <c r="I88" s="8"/>
      <c r="J88" s="8"/>
      <c r="K88" s="8"/>
    </row>
    <row r="89" spans="1:11" ht="63" x14ac:dyDescent="0.25">
      <c r="A89" s="23">
        <v>57</v>
      </c>
      <c r="B89" s="12" t="s">
        <v>102</v>
      </c>
      <c r="C89" s="23" t="s">
        <v>75</v>
      </c>
      <c r="D89" s="23">
        <v>80</v>
      </c>
      <c r="E89" s="23">
        <v>80</v>
      </c>
      <c r="F89" s="6">
        <f t="shared" si="10"/>
        <v>100</v>
      </c>
      <c r="G89" s="12"/>
      <c r="H89" s="8"/>
      <c r="I89" s="8"/>
      <c r="J89" s="8"/>
      <c r="K89" s="8"/>
    </row>
    <row r="90" spans="1:11" ht="15.75" x14ac:dyDescent="0.25">
      <c r="A90" s="42"/>
      <c r="B90" s="42"/>
      <c r="C90" s="42"/>
      <c r="D90" s="42"/>
      <c r="E90" s="42"/>
      <c r="F90" s="25">
        <f>(F87+F88+F89)/3</f>
        <v>100</v>
      </c>
      <c r="G90" s="12"/>
      <c r="H90" s="8"/>
      <c r="I90" s="8"/>
      <c r="J90" s="8"/>
      <c r="K90" s="8"/>
    </row>
    <row r="91" spans="1:11" ht="30" customHeight="1" x14ac:dyDescent="0.25">
      <c r="A91" s="41" t="s">
        <v>20</v>
      </c>
      <c r="B91" s="41"/>
      <c r="C91" s="41"/>
      <c r="D91" s="41"/>
      <c r="E91" s="41"/>
      <c r="F91" s="41"/>
      <c r="G91" s="41"/>
      <c r="H91" s="8"/>
      <c r="I91" s="8"/>
      <c r="J91" s="8"/>
      <c r="K91" s="8"/>
    </row>
    <row r="92" spans="1:11" ht="47.25" x14ac:dyDescent="0.25">
      <c r="A92" s="23">
        <v>58</v>
      </c>
      <c r="B92" s="15" t="s">
        <v>43</v>
      </c>
      <c r="C92" s="23" t="s">
        <v>75</v>
      </c>
      <c r="D92" s="23">
        <v>909</v>
      </c>
      <c r="E92" s="6">
        <v>249</v>
      </c>
      <c r="F92" s="6">
        <f>E92/D92*100</f>
        <v>27.39273927392739</v>
      </c>
      <c r="G92" s="12"/>
      <c r="H92" s="8">
        <v>1</v>
      </c>
      <c r="I92" s="8">
        <v>1</v>
      </c>
      <c r="J92" s="8">
        <v>2</v>
      </c>
      <c r="K92" s="8">
        <f>H92+I92+J92</f>
        <v>4</v>
      </c>
    </row>
    <row r="93" spans="1:11" ht="94.5" x14ac:dyDescent="0.25">
      <c r="A93" s="23">
        <v>59</v>
      </c>
      <c r="B93" s="15" t="s">
        <v>103</v>
      </c>
      <c r="C93" s="23" t="s">
        <v>72</v>
      </c>
      <c r="D93" s="23">
        <v>0.17</v>
      </c>
      <c r="E93" s="22">
        <v>0</v>
      </c>
      <c r="F93" s="6">
        <f>E93/D93*100</f>
        <v>0</v>
      </c>
      <c r="G93" s="12"/>
      <c r="H93" s="8"/>
      <c r="I93" s="8"/>
      <c r="J93" s="8"/>
      <c r="K93" s="8"/>
    </row>
    <row r="94" spans="1:11" ht="47.25" x14ac:dyDescent="0.25">
      <c r="A94" s="23">
        <v>60</v>
      </c>
      <c r="B94" s="15" t="s">
        <v>44</v>
      </c>
      <c r="C94" s="23" t="s">
        <v>72</v>
      </c>
      <c r="D94" s="23">
        <v>80.8</v>
      </c>
      <c r="E94" s="23">
        <v>80.599999999999994</v>
      </c>
      <c r="F94" s="6">
        <f>E94/D94*100</f>
        <v>99.752475247524757</v>
      </c>
      <c r="G94" s="12"/>
      <c r="H94" s="8"/>
      <c r="I94" s="8"/>
      <c r="J94" s="8"/>
      <c r="K94" s="8"/>
    </row>
    <row r="95" spans="1:11" ht="31.5" x14ac:dyDescent="0.25">
      <c r="A95" s="23">
        <v>61</v>
      </c>
      <c r="B95" s="15" t="s">
        <v>104</v>
      </c>
      <c r="C95" s="23" t="s">
        <v>72</v>
      </c>
      <c r="D95" s="23">
        <v>0</v>
      </c>
      <c r="E95" s="23">
        <v>0</v>
      </c>
      <c r="F95" s="6">
        <v>100</v>
      </c>
      <c r="G95" s="12"/>
      <c r="H95" s="8"/>
      <c r="I95" s="8"/>
      <c r="J95" s="8"/>
      <c r="K95" s="8"/>
    </row>
    <row r="96" spans="1:11" ht="25.9" customHeight="1" x14ac:dyDescent="0.25">
      <c r="A96" s="42"/>
      <c r="B96" s="42"/>
      <c r="C96" s="42"/>
      <c r="D96" s="42"/>
      <c r="E96" s="42"/>
      <c r="F96" s="25">
        <f>(F93+F94+F92+F95)/4</f>
        <v>56.786303630363037</v>
      </c>
      <c r="G96" s="12"/>
      <c r="H96" s="8"/>
      <c r="I96" s="8"/>
      <c r="J96" s="8"/>
      <c r="K96" s="8"/>
    </row>
    <row r="97" spans="1:11" ht="30" customHeight="1" x14ac:dyDescent="0.25">
      <c r="A97" s="41" t="s">
        <v>21</v>
      </c>
      <c r="B97" s="41"/>
      <c r="C97" s="41"/>
      <c r="D97" s="41"/>
      <c r="E97" s="41"/>
      <c r="F97" s="41"/>
      <c r="G97" s="41"/>
      <c r="H97" s="8"/>
      <c r="I97" s="8"/>
      <c r="J97" s="8"/>
      <c r="K97" s="8"/>
    </row>
    <row r="98" spans="1:11" ht="47.25" x14ac:dyDescent="0.25">
      <c r="A98" s="23">
        <v>62</v>
      </c>
      <c r="B98" s="12" t="s">
        <v>108</v>
      </c>
      <c r="C98" s="23" t="s">
        <v>72</v>
      </c>
      <c r="D98" s="23" t="s">
        <v>66</v>
      </c>
      <c r="E98" s="26">
        <v>2.1999999999999999E-2</v>
      </c>
      <c r="F98" s="6">
        <v>100</v>
      </c>
      <c r="G98" s="12"/>
      <c r="H98" s="8">
        <v>4</v>
      </c>
      <c r="I98" s="8">
        <v>0</v>
      </c>
      <c r="J98" s="8">
        <v>0</v>
      </c>
      <c r="K98" s="8">
        <f>H98+I98+J98</f>
        <v>4</v>
      </c>
    </row>
    <row r="99" spans="1:11" ht="31.5" x14ac:dyDescent="0.25">
      <c r="A99" s="23">
        <v>63</v>
      </c>
      <c r="B99" s="12" t="s">
        <v>107</v>
      </c>
      <c r="C99" s="23" t="s">
        <v>75</v>
      </c>
      <c r="D99" s="23" t="s">
        <v>67</v>
      </c>
      <c r="E99" s="27">
        <v>1.0000000000000001E-5</v>
      </c>
      <c r="F99" s="6">
        <v>100</v>
      </c>
      <c r="G99" s="12"/>
      <c r="H99" s="8"/>
      <c r="I99" s="8"/>
      <c r="J99" s="8"/>
      <c r="K99" s="8"/>
    </row>
    <row r="100" spans="1:11" ht="47.25" x14ac:dyDescent="0.25">
      <c r="A100" s="23">
        <v>64</v>
      </c>
      <c r="B100" s="12" t="s">
        <v>105</v>
      </c>
      <c r="C100" s="23" t="s">
        <v>75</v>
      </c>
      <c r="D100" s="23" t="s">
        <v>28</v>
      </c>
      <c r="E100" s="23" t="s">
        <v>28</v>
      </c>
      <c r="F100" s="6">
        <v>100</v>
      </c>
      <c r="G100" s="12"/>
      <c r="H100" s="8"/>
      <c r="I100" s="8"/>
      <c r="J100" s="8"/>
      <c r="K100" s="8"/>
    </row>
    <row r="101" spans="1:11" ht="63" x14ac:dyDescent="0.25">
      <c r="A101" s="23">
        <v>65</v>
      </c>
      <c r="B101" s="12" t="s">
        <v>106</v>
      </c>
      <c r="C101" s="23" t="s">
        <v>75</v>
      </c>
      <c r="D101" s="23" t="s">
        <v>28</v>
      </c>
      <c r="E101" s="23" t="s">
        <v>28</v>
      </c>
      <c r="F101" s="6">
        <v>100</v>
      </c>
      <c r="G101" s="12"/>
      <c r="H101" s="8"/>
      <c r="I101" s="8"/>
      <c r="J101" s="8"/>
      <c r="K101" s="8"/>
    </row>
    <row r="102" spans="1:11" ht="15.75" x14ac:dyDescent="0.25">
      <c r="A102" s="42"/>
      <c r="B102" s="42"/>
      <c r="C102" s="42"/>
      <c r="D102" s="42"/>
      <c r="E102" s="42"/>
      <c r="F102" s="25">
        <f>(F101+F100+F99+F98)/4</f>
        <v>100</v>
      </c>
      <c r="G102" s="12"/>
      <c r="H102" s="8"/>
      <c r="I102" s="8"/>
      <c r="J102" s="8"/>
      <c r="K102" s="8"/>
    </row>
    <row r="103" spans="1:11" ht="30" customHeight="1" x14ac:dyDescent="0.25">
      <c r="A103" s="41" t="s">
        <v>22</v>
      </c>
      <c r="B103" s="41"/>
      <c r="C103" s="41"/>
      <c r="D103" s="41"/>
      <c r="E103" s="41"/>
      <c r="F103" s="41"/>
      <c r="G103" s="41"/>
      <c r="H103" s="8"/>
      <c r="I103" s="8"/>
      <c r="J103" s="8"/>
      <c r="K103" s="8"/>
    </row>
    <row r="104" spans="1:11" ht="51.75" customHeight="1" x14ac:dyDescent="0.25">
      <c r="A104" s="23">
        <v>66</v>
      </c>
      <c r="B104" s="12" t="s">
        <v>109</v>
      </c>
      <c r="C104" s="23" t="s">
        <v>75</v>
      </c>
      <c r="D104" s="23">
        <v>5</v>
      </c>
      <c r="E104" s="23">
        <v>8</v>
      </c>
      <c r="F104" s="6">
        <v>100</v>
      </c>
      <c r="G104" s="17"/>
      <c r="H104" s="8">
        <v>1</v>
      </c>
      <c r="I104" s="8">
        <v>1</v>
      </c>
      <c r="J104" s="8">
        <v>7</v>
      </c>
      <c r="K104" s="8">
        <f>H104+I104+J104</f>
        <v>9</v>
      </c>
    </row>
    <row r="105" spans="1:11" ht="51.75" customHeight="1" x14ac:dyDescent="0.25">
      <c r="A105" s="23">
        <v>67</v>
      </c>
      <c r="B105" s="12" t="s">
        <v>138</v>
      </c>
      <c r="C105" s="23" t="s">
        <v>77</v>
      </c>
      <c r="D105" s="23">
        <v>2</v>
      </c>
      <c r="E105" s="23">
        <v>0</v>
      </c>
      <c r="F105" s="6">
        <f>E105/D105*100</f>
        <v>0</v>
      </c>
      <c r="G105" s="17"/>
      <c r="H105" s="8"/>
      <c r="I105" s="8"/>
      <c r="J105" s="8"/>
      <c r="K105" s="8"/>
    </row>
    <row r="106" spans="1:11" ht="78.75" x14ac:dyDescent="0.25">
      <c r="A106" s="23">
        <v>68</v>
      </c>
      <c r="B106" s="12" t="s">
        <v>110</v>
      </c>
      <c r="C106" s="23" t="s">
        <v>75</v>
      </c>
      <c r="D106" s="23">
        <v>21</v>
      </c>
      <c r="E106" s="23">
        <v>5</v>
      </c>
      <c r="F106" s="6">
        <f>E106/D106*100</f>
        <v>23.809523809523807</v>
      </c>
      <c r="G106" s="17"/>
      <c r="H106" s="8"/>
      <c r="I106" s="8"/>
      <c r="J106" s="8"/>
      <c r="K106" s="8"/>
    </row>
    <row r="107" spans="1:11" ht="110.25" x14ac:dyDescent="0.25">
      <c r="A107" s="23">
        <v>69</v>
      </c>
      <c r="B107" s="12" t="s">
        <v>65</v>
      </c>
      <c r="C107" s="23" t="s">
        <v>139</v>
      </c>
      <c r="D107" s="23">
        <v>5.7999999999999996E-3</v>
      </c>
      <c r="E107" s="23">
        <v>6.9999999999999999E-4</v>
      </c>
      <c r="F107" s="6">
        <f t="shared" ref="F107:F109" si="11">E107/D107*100</f>
        <v>12.068965517241379</v>
      </c>
      <c r="G107" s="17"/>
      <c r="H107" s="8"/>
      <c r="I107" s="8"/>
      <c r="J107" s="8"/>
      <c r="K107" s="8"/>
    </row>
    <row r="108" spans="1:11" ht="47.25" x14ac:dyDescent="0.25">
      <c r="A108" s="23">
        <v>70</v>
      </c>
      <c r="B108" s="12" t="s">
        <v>140</v>
      </c>
      <c r="C108" s="23" t="s">
        <v>136</v>
      </c>
      <c r="D108" s="23">
        <v>14.3</v>
      </c>
      <c r="E108" s="23">
        <v>1.94</v>
      </c>
      <c r="F108" s="6">
        <f t="shared" si="11"/>
        <v>13.566433566433567</v>
      </c>
      <c r="G108" s="17"/>
      <c r="H108" s="8"/>
      <c r="I108" s="8"/>
      <c r="J108" s="8"/>
      <c r="K108" s="8"/>
    </row>
    <row r="109" spans="1:11" ht="63" x14ac:dyDescent="0.25">
      <c r="A109" s="23">
        <v>71</v>
      </c>
      <c r="B109" s="12" t="s">
        <v>111</v>
      </c>
      <c r="C109" s="23" t="s">
        <v>75</v>
      </c>
      <c r="D109" s="23">
        <v>45.6</v>
      </c>
      <c r="E109" s="23">
        <v>45.1</v>
      </c>
      <c r="F109" s="6">
        <f t="shared" si="11"/>
        <v>98.903508771929822</v>
      </c>
      <c r="G109" s="17"/>
      <c r="H109" s="8"/>
      <c r="I109" s="8"/>
      <c r="J109" s="8"/>
      <c r="K109" s="8"/>
    </row>
    <row r="110" spans="1:11" ht="94.5" x14ac:dyDescent="0.25">
      <c r="A110" s="23">
        <v>72</v>
      </c>
      <c r="B110" s="12" t="s">
        <v>112</v>
      </c>
      <c r="C110" s="23" t="s">
        <v>75</v>
      </c>
      <c r="D110" s="23">
        <v>56</v>
      </c>
      <c r="E110" s="23">
        <v>17</v>
      </c>
      <c r="F110" s="6">
        <f>E110/D110*100</f>
        <v>30.357142857142854</v>
      </c>
      <c r="G110" s="17"/>
      <c r="H110" s="8"/>
      <c r="I110" s="8"/>
      <c r="J110" s="8"/>
      <c r="K110" s="8"/>
    </row>
    <row r="111" spans="1:11" ht="31.5" x14ac:dyDescent="0.25">
      <c r="A111" s="23">
        <v>73</v>
      </c>
      <c r="B111" s="12" t="s">
        <v>142</v>
      </c>
      <c r="C111" s="23" t="s">
        <v>75</v>
      </c>
      <c r="D111" s="23">
        <v>1260</v>
      </c>
      <c r="E111" s="23">
        <v>314</v>
      </c>
      <c r="F111" s="6">
        <f t="shared" ref="F111:F112" si="12">E111/D111*100</f>
        <v>24.920634920634921</v>
      </c>
      <c r="G111" s="23"/>
      <c r="H111" s="8"/>
      <c r="I111" s="8"/>
      <c r="J111" s="8"/>
      <c r="K111" s="8"/>
    </row>
    <row r="112" spans="1:11" ht="31.5" x14ac:dyDescent="0.25">
      <c r="A112" s="23">
        <v>74</v>
      </c>
      <c r="B112" s="12" t="s">
        <v>143</v>
      </c>
      <c r="C112" s="23" t="s">
        <v>75</v>
      </c>
      <c r="D112" s="23">
        <v>1</v>
      </c>
      <c r="E112" s="23">
        <v>0</v>
      </c>
      <c r="F112" s="23">
        <f t="shared" si="12"/>
        <v>0</v>
      </c>
      <c r="G112" s="23"/>
      <c r="H112" s="8"/>
      <c r="I112" s="8"/>
      <c r="J112" s="8"/>
      <c r="K112" s="8"/>
    </row>
    <row r="113" spans="1:12" ht="15.75" x14ac:dyDescent="0.25">
      <c r="A113" s="44"/>
      <c r="B113" s="44"/>
      <c r="C113" s="44"/>
      <c r="D113" s="44"/>
      <c r="E113" s="44"/>
      <c r="F113" s="25">
        <f>(F110+F106+F104+F107+F108+F109+F111+F112)/9</f>
        <v>33.736245493656263</v>
      </c>
      <c r="G113" s="17"/>
      <c r="H113" s="8"/>
      <c r="I113" s="8"/>
      <c r="J113" s="8"/>
      <c r="K113" s="8"/>
    </row>
    <row r="114" spans="1:12" ht="30" customHeight="1" x14ac:dyDescent="0.25">
      <c r="A114" s="41" t="s">
        <v>23</v>
      </c>
      <c r="B114" s="41"/>
      <c r="C114" s="41"/>
      <c r="D114" s="41"/>
      <c r="E114" s="41"/>
      <c r="F114" s="41"/>
      <c r="G114" s="41"/>
      <c r="H114" s="8">
        <v>3</v>
      </c>
      <c r="I114" s="8">
        <v>2</v>
      </c>
      <c r="J114" s="8">
        <v>2</v>
      </c>
      <c r="K114" s="8">
        <f>H114+I114+J114</f>
        <v>7</v>
      </c>
    </row>
    <row r="115" spans="1:12" ht="57" customHeight="1" x14ac:dyDescent="0.25">
      <c r="A115" s="23">
        <v>75</v>
      </c>
      <c r="B115" s="12" t="s">
        <v>113</v>
      </c>
      <c r="C115" s="23" t="s">
        <v>72</v>
      </c>
      <c r="D115" s="23">
        <v>0.5</v>
      </c>
      <c r="E115" s="23">
        <v>0.6</v>
      </c>
      <c r="F115" s="6">
        <f>D115/E115*100</f>
        <v>83.333333333333343</v>
      </c>
      <c r="G115" s="12" t="s">
        <v>13</v>
      </c>
      <c r="H115" s="8"/>
      <c r="I115" s="8"/>
      <c r="J115" s="8"/>
      <c r="K115" s="8"/>
    </row>
    <row r="116" spans="1:12" ht="83.25" customHeight="1" x14ac:dyDescent="0.25">
      <c r="A116" s="23">
        <v>76</v>
      </c>
      <c r="B116" s="12" t="s">
        <v>36</v>
      </c>
      <c r="C116" s="23" t="s">
        <v>75</v>
      </c>
      <c r="D116" s="23">
        <v>100</v>
      </c>
      <c r="E116" s="6">
        <v>98.4</v>
      </c>
      <c r="F116" s="6">
        <f t="shared" ref="F116:F120" si="13">E116/D116*100</f>
        <v>98.4</v>
      </c>
      <c r="G116" s="12"/>
      <c r="H116" s="8"/>
      <c r="I116" s="8"/>
      <c r="J116" s="8"/>
      <c r="K116" s="8"/>
    </row>
    <row r="117" spans="1:12" ht="110.25" x14ac:dyDescent="0.25">
      <c r="A117" s="23">
        <v>77</v>
      </c>
      <c r="B117" s="12" t="s">
        <v>114</v>
      </c>
      <c r="C117" s="23" t="s">
        <v>72</v>
      </c>
      <c r="D117" s="23">
        <v>60</v>
      </c>
      <c r="E117" s="6">
        <v>88.2</v>
      </c>
      <c r="F117" s="6">
        <v>100</v>
      </c>
      <c r="G117" s="12"/>
      <c r="H117" s="8"/>
      <c r="I117" s="8"/>
      <c r="J117" s="8"/>
      <c r="K117" s="8"/>
    </row>
    <row r="118" spans="1:12" ht="126" x14ac:dyDescent="0.25">
      <c r="A118" s="23">
        <v>78</v>
      </c>
      <c r="B118" s="12" t="s">
        <v>37</v>
      </c>
      <c r="C118" s="23" t="s">
        <v>72</v>
      </c>
      <c r="D118" s="23">
        <v>100</v>
      </c>
      <c r="E118" s="6">
        <v>100</v>
      </c>
      <c r="F118" s="6">
        <f t="shared" si="13"/>
        <v>100</v>
      </c>
      <c r="G118" s="12"/>
      <c r="H118" s="8"/>
      <c r="I118" s="8"/>
      <c r="J118" s="8"/>
      <c r="K118" s="8"/>
    </row>
    <row r="119" spans="1:12" ht="31.5" x14ac:dyDescent="0.25">
      <c r="A119" s="23">
        <v>79</v>
      </c>
      <c r="B119" s="12" t="s">
        <v>115</v>
      </c>
      <c r="C119" s="23" t="s">
        <v>75</v>
      </c>
      <c r="D119" s="23">
        <v>100</v>
      </c>
      <c r="E119" s="23">
        <v>17.399999999999999</v>
      </c>
      <c r="F119" s="6">
        <f t="shared" si="13"/>
        <v>17.399999999999999</v>
      </c>
      <c r="G119" s="12"/>
      <c r="H119" s="8"/>
      <c r="I119" s="8"/>
      <c r="J119" s="8"/>
      <c r="K119" s="8"/>
    </row>
    <row r="120" spans="1:12" ht="31.5" x14ac:dyDescent="0.25">
      <c r="A120" s="23">
        <v>80</v>
      </c>
      <c r="B120" s="12" t="s">
        <v>116</v>
      </c>
      <c r="C120" s="23" t="s">
        <v>75</v>
      </c>
      <c r="D120" s="23">
        <v>5</v>
      </c>
      <c r="E120" s="23">
        <v>1</v>
      </c>
      <c r="F120" s="6">
        <f t="shared" si="13"/>
        <v>20</v>
      </c>
      <c r="G120" s="12"/>
      <c r="H120" s="8"/>
      <c r="I120" s="8"/>
      <c r="J120" s="8"/>
      <c r="K120" s="8"/>
    </row>
    <row r="121" spans="1:12" ht="31.5" x14ac:dyDescent="0.25">
      <c r="A121" s="23">
        <v>81</v>
      </c>
      <c r="B121" s="12" t="s">
        <v>141</v>
      </c>
      <c r="C121" s="23" t="s">
        <v>75</v>
      </c>
      <c r="D121" s="23">
        <v>10</v>
      </c>
      <c r="E121" s="23">
        <v>17</v>
      </c>
      <c r="F121" s="6">
        <v>100</v>
      </c>
      <c r="G121" s="12"/>
      <c r="H121" s="8"/>
      <c r="I121" s="8"/>
      <c r="J121" s="8"/>
      <c r="K121" s="8"/>
    </row>
    <row r="122" spans="1:12" ht="18.75" x14ac:dyDescent="0.25">
      <c r="A122" s="45"/>
      <c r="B122" s="45"/>
      <c r="C122" s="45"/>
      <c r="D122" s="45"/>
      <c r="E122" s="45"/>
      <c r="F122" s="31">
        <f>(F115+F117+F116+F118+F119+F120+F121)/7</f>
        <v>74.161904761904765</v>
      </c>
      <c r="G122" s="32"/>
      <c r="H122" s="8"/>
      <c r="I122" s="8"/>
      <c r="J122" s="8"/>
      <c r="K122" s="8"/>
    </row>
    <row r="123" spans="1:12" ht="30" customHeight="1" x14ac:dyDescent="0.25">
      <c r="A123" s="41" t="s">
        <v>24</v>
      </c>
      <c r="B123" s="41"/>
      <c r="C123" s="41"/>
      <c r="D123" s="41"/>
      <c r="E123" s="41"/>
      <c r="F123" s="41"/>
      <c r="G123" s="41"/>
      <c r="H123" s="8"/>
      <c r="I123" s="8"/>
      <c r="J123" s="8"/>
      <c r="K123" s="8"/>
    </row>
    <row r="124" spans="1:12" ht="129.75" customHeight="1" x14ac:dyDescent="0.25">
      <c r="A124" s="23">
        <v>82</v>
      </c>
      <c r="B124" s="12" t="s">
        <v>47</v>
      </c>
      <c r="C124" s="23" t="s">
        <v>75</v>
      </c>
      <c r="D124" s="23">
        <v>100</v>
      </c>
      <c r="E124" s="23">
        <v>61.4</v>
      </c>
      <c r="F124" s="6">
        <f t="shared" ref="F124:F127" si="14">E124/D124*100</f>
        <v>61.4</v>
      </c>
      <c r="G124" s="12"/>
      <c r="H124" s="8">
        <v>2</v>
      </c>
      <c r="I124" s="9">
        <v>1</v>
      </c>
      <c r="J124" s="9">
        <v>1</v>
      </c>
      <c r="K124" s="9">
        <f>H124+I124+J124</f>
        <v>4</v>
      </c>
      <c r="L124" s="5"/>
    </row>
    <row r="125" spans="1:12" ht="94.9" customHeight="1" x14ac:dyDescent="0.25">
      <c r="A125" s="23">
        <v>83</v>
      </c>
      <c r="B125" s="12" t="s">
        <v>48</v>
      </c>
      <c r="C125" s="23" t="s">
        <v>75</v>
      </c>
      <c r="D125" s="23">
        <v>75</v>
      </c>
      <c r="E125" s="23">
        <v>85.7</v>
      </c>
      <c r="F125" s="6">
        <v>100</v>
      </c>
      <c r="G125" s="12"/>
      <c r="H125" s="8"/>
      <c r="I125" s="8"/>
      <c r="J125" s="8"/>
      <c r="K125" s="8"/>
    </row>
    <row r="126" spans="1:12" ht="48.75" customHeight="1" x14ac:dyDescent="0.25">
      <c r="A126" s="23">
        <v>84</v>
      </c>
      <c r="B126" s="12" t="s">
        <v>49</v>
      </c>
      <c r="C126" s="23" t="s">
        <v>75</v>
      </c>
      <c r="D126" s="23">
        <v>95</v>
      </c>
      <c r="E126" s="23">
        <v>95</v>
      </c>
      <c r="F126" s="6">
        <f t="shared" si="14"/>
        <v>100</v>
      </c>
      <c r="G126" s="12"/>
      <c r="H126" s="8"/>
      <c r="I126" s="8"/>
      <c r="J126" s="8"/>
      <c r="K126" s="8"/>
    </row>
    <row r="127" spans="1:12" ht="33.75" customHeight="1" x14ac:dyDescent="0.25">
      <c r="A127" s="23">
        <v>85</v>
      </c>
      <c r="B127" s="12" t="s">
        <v>50</v>
      </c>
      <c r="C127" s="23" t="s">
        <v>75</v>
      </c>
      <c r="D127" s="23">
        <v>6500</v>
      </c>
      <c r="E127" s="23">
        <v>1753</v>
      </c>
      <c r="F127" s="6">
        <f t="shared" si="14"/>
        <v>26.969230769230769</v>
      </c>
      <c r="G127" s="12"/>
      <c r="H127" s="8"/>
      <c r="I127" s="8"/>
      <c r="J127" s="8"/>
      <c r="K127" s="8"/>
    </row>
    <row r="128" spans="1:12" ht="21" customHeight="1" x14ac:dyDescent="0.25">
      <c r="A128" s="42"/>
      <c r="B128" s="42"/>
      <c r="C128" s="42"/>
      <c r="D128" s="42"/>
      <c r="E128" s="42"/>
      <c r="F128" s="33">
        <f>(F127++F126+F125+F124)/4</f>
        <v>72.092307692307685</v>
      </c>
      <c r="G128" s="12"/>
      <c r="H128" s="8"/>
      <c r="I128" s="8"/>
      <c r="J128" s="8"/>
      <c r="K128" s="8"/>
    </row>
    <row r="129" spans="1:11" ht="30" customHeight="1" x14ac:dyDescent="0.25">
      <c r="A129" s="41" t="s">
        <v>25</v>
      </c>
      <c r="B129" s="41"/>
      <c r="C129" s="41"/>
      <c r="D129" s="41"/>
      <c r="E129" s="41"/>
      <c r="F129" s="41"/>
      <c r="G129" s="41"/>
      <c r="H129" s="8"/>
      <c r="I129" s="8"/>
      <c r="J129" s="8"/>
      <c r="K129" s="8"/>
    </row>
    <row r="130" spans="1:11" ht="63" x14ac:dyDescent="0.25">
      <c r="A130" s="23">
        <v>86</v>
      </c>
      <c r="B130" s="12" t="s">
        <v>117</v>
      </c>
      <c r="C130" s="23" t="s">
        <v>75</v>
      </c>
      <c r="D130" s="23">
        <v>64</v>
      </c>
      <c r="E130" s="23">
        <v>60</v>
      </c>
      <c r="F130" s="6">
        <f t="shared" ref="F130:F134" si="15">E130/D130*100</f>
        <v>93.75</v>
      </c>
      <c r="G130" s="12"/>
      <c r="H130" s="8">
        <v>3</v>
      </c>
      <c r="I130" s="8">
        <v>1</v>
      </c>
      <c r="J130" s="8">
        <v>2</v>
      </c>
      <c r="K130" s="8">
        <f>H130+I130+J130</f>
        <v>6</v>
      </c>
    </row>
    <row r="131" spans="1:11" ht="47.25" x14ac:dyDescent="0.25">
      <c r="A131" s="23">
        <v>87</v>
      </c>
      <c r="B131" s="12" t="s">
        <v>118</v>
      </c>
      <c r="C131" s="23" t="s">
        <v>75</v>
      </c>
      <c r="D131" s="19">
        <v>90</v>
      </c>
      <c r="E131" s="20">
        <v>0</v>
      </c>
      <c r="F131" s="6">
        <f t="shared" si="15"/>
        <v>0</v>
      </c>
      <c r="G131" s="12"/>
      <c r="H131" s="8"/>
      <c r="I131" s="8"/>
      <c r="J131" s="8"/>
      <c r="K131" s="8"/>
    </row>
    <row r="132" spans="1:11" ht="15.75" x14ac:dyDescent="0.25">
      <c r="A132" s="23">
        <v>88</v>
      </c>
      <c r="B132" s="12" t="s">
        <v>119</v>
      </c>
      <c r="C132" s="23" t="s">
        <v>75</v>
      </c>
      <c r="D132" s="21">
        <v>40438</v>
      </c>
      <c r="E132" s="21">
        <v>40438</v>
      </c>
      <c r="F132" s="6">
        <f t="shared" si="15"/>
        <v>100</v>
      </c>
      <c r="G132" s="12"/>
      <c r="H132" s="8"/>
      <c r="I132" s="8"/>
      <c r="J132" s="8"/>
      <c r="K132" s="8"/>
    </row>
    <row r="133" spans="1:11" ht="47.25" x14ac:dyDescent="0.25">
      <c r="A133" s="23">
        <v>89</v>
      </c>
      <c r="B133" s="12" t="s">
        <v>120</v>
      </c>
      <c r="C133" s="23" t="s">
        <v>75</v>
      </c>
      <c r="D133" s="23">
        <v>100</v>
      </c>
      <c r="E133" s="23">
        <v>100</v>
      </c>
      <c r="F133" s="6">
        <f t="shared" si="15"/>
        <v>100</v>
      </c>
      <c r="G133" s="12"/>
      <c r="H133" s="8"/>
      <c r="I133" s="8"/>
      <c r="J133" s="8"/>
      <c r="K133" s="8"/>
    </row>
    <row r="134" spans="1:11" ht="47.25" x14ac:dyDescent="0.25">
      <c r="A134" s="23">
        <v>90</v>
      </c>
      <c r="B134" s="12" t="s">
        <v>121</v>
      </c>
      <c r="C134" s="23" t="s">
        <v>75</v>
      </c>
      <c r="D134" s="23">
        <v>74</v>
      </c>
      <c r="E134" s="23">
        <v>0</v>
      </c>
      <c r="F134" s="6">
        <f t="shared" si="15"/>
        <v>0</v>
      </c>
      <c r="G134" s="12"/>
      <c r="H134" s="8"/>
      <c r="I134" s="8"/>
      <c r="J134" s="8"/>
      <c r="K134" s="8"/>
    </row>
    <row r="135" spans="1:11" ht="31.5" x14ac:dyDescent="0.25">
      <c r="A135" s="23">
        <v>91</v>
      </c>
      <c r="B135" s="12" t="s">
        <v>122</v>
      </c>
      <c r="C135" s="23" t="s">
        <v>75</v>
      </c>
      <c r="D135" s="20">
        <v>90</v>
      </c>
      <c r="E135" s="36">
        <v>0</v>
      </c>
      <c r="F135" s="6">
        <v>100</v>
      </c>
      <c r="G135" s="12"/>
      <c r="H135" s="8"/>
      <c r="I135" s="8"/>
      <c r="J135" s="8"/>
      <c r="K135" s="8"/>
    </row>
    <row r="136" spans="1:11" ht="15.75" x14ac:dyDescent="0.25">
      <c r="A136" s="42"/>
      <c r="B136" s="42"/>
      <c r="C136" s="42"/>
      <c r="D136" s="42"/>
      <c r="E136" s="42"/>
      <c r="F136" s="25">
        <f>(F133+F130+F131+F132+F134+F135)/6</f>
        <v>65.625</v>
      </c>
      <c r="G136" s="12"/>
      <c r="H136" s="8"/>
      <c r="I136" s="8"/>
      <c r="J136" s="8"/>
      <c r="K136" s="8"/>
    </row>
    <row r="137" spans="1:11" ht="30" customHeight="1" x14ac:dyDescent="0.25">
      <c r="A137" s="41" t="s">
        <v>45</v>
      </c>
      <c r="B137" s="41"/>
      <c r="C137" s="41"/>
      <c r="D137" s="41"/>
      <c r="E137" s="41"/>
      <c r="F137" s="41"/>
      <c r="G137" s="41"/>
      <c r="H137" s="8"/>
      <c r="I137" s="8"/>
      <c r="J137" s="8"/>
      <c r="K137" s="8"/>
    </row>
    <row r="138" spans="1:11" ht="63" x14ac:dyDescent="0.25">
      <c r="A138" s="23">
        <v>92</v>
      </c>
      <c r="B138" s="14" t="s">
        <v>123</v>
      </c>
      <c r="C138" s="23" t="s">
        <v>77</v>
      </c>
      <c r="D138" s="23">
        <v>200</v>
      </c>
      <c r="E138" s="23">
        <v>5</v>
      </c>
      <c r="F138" s="6">
        <f t="shared" ref="F138" si="16">E138/D138*100</f>
        <v>2.5</v>
      </c>
      <c r="G138" s="12"/>
      <c r="H138" s="8">
        <v>1</v>
      </c>
      <c r="I138" s="8">
        <v>0</v>
      </c>
      <c r="J138" s="8">
        <v>3</v>
      </c>
      <c r="K138" s="8">
        <f>H138+I138+J138</f>
        <v>4</v>
      </c>
    </row>
    <row r="139" spans="1:11" ht="99.75" customHeight="1" x14ac:dyDescent="0.25">
      <c r="A139" s="23">
        <v>93</v>
      </c>
      <c r="B139" s="14" t="s">
        <v>124</v>
      </c>
      <c r="C139" s="23" t="s">
        <v>77</v>
      </c>
      <c r="D139" s="23">
        <v>100</v>
      </c>
      <c r="E139" s="23">
        <v>100</v>
      </c>
      <c r="F139" s="6">
        <f t="shared" ref="F139:F141" si="17">E139/D139*100</f>
        <v>100</v>
      </c>
      <c r="G139" s="12"/>
      <c r="H139" s="8"/>
      <c r="I139" s="8"/>
      <c r="J139" s="8"/>
      <c r="K139" s="8"/>
    </row>
    <row r="140" spans="1:11" ht="47.25" x14ac:dyDescent="0.25">
      <c r="A140" s="23">
        <v>94</v>
      </c>
      <c r="B140" s="14" t="s">
        <v>125</v>
      </c>
      <c r="C140" s="23" t="s">
        <v>75</v>
      </c>
      <c r="D140" s="23">
        <v>4</v>
      </c>
      <c r="E140" s="23">
        <v>0</v>
      </c>
      <c r="F140" s="6">
        <f t="shared" si="17"/>
        <v>0</v>
      </c>
      <c r="G140" s="12"/>
      <c r="H140" s="8"/>
      <c r="I140" s="8"/>
      <c r="J140" s="8"/>
      <c r="K140" s="8"/>
    </row>
    <row r="141" spans="1:11" ht="126" x14ac:dyDescent="0.25">
      <c r="A141" s="23">
        <v>95</v>
      </c>
      <c r="B141" s="14" t="s">
        <v>126</v>
      </c>
      <c r="C141" s="23" t="s">
        <v>75</v>
      </c>
      <c r="D141" s="23">
        <v>1</v>
      </c>
      <c r="E141" s="23">
        <v>0</v>
      </c>
      <c r="F141" s="6">
        <f t="shared" si="17"/>
        <v>0</v>
      </c>
      <c r="G141" s="12"/>
      <c r="H141" s="8"/>
      <c r="I141" s="8"/>
      <c r="J141" s="8"/>
      <c r="K141" s="8"/>
    </row>
    <row r="142" spans="1:11" ht="15.75" x14ac:dyDescent="0.25">
      <c r="A142" s="42"/>
      <c r="B142" s="42"/>
      <c r="C142" s="42"/>
      <c r="D142" s="42"/>
      <c r="E142" s="42"/>
      <c r="F142" s="25">
        <f>(F138+F140+F139+F141)/4</f>
        <v>25.625</v>
      </c>
      <c r="G142" s="12"/>
      <c r="H142" s="8"/>
      <c r="I142" s="8"/>
      <c r="J142" s="8"/>
      <c r="K142" s="8"/>
    </row>
    <row r="143" spans="1:11" s="11" customFormat="1" ht="39.75" customHeight="1" x14ac:dyDescent="0.25">
      <c r="A143" s="43" t="s">
        <v>27</v>
      </c>
      <c r="B143" s="43"/>
      <c r="C143" s="43"/>
      <c r="D143" s="43"/>
      <c r="E143" s="43"/>
      <c r="F143" s="37">
        <f>(F11+F15+F23+F28+F33+F43+F49+F53+F57+F63+F72+F80+F85+F90+F96+F102+F113+F122+F128+F136+F142)/21</f>
        <v>61.634078056238138</v>
      </c>
      <c r="G143" s="24"/>
      <c r="H143" s="10"/>
      <c r="I143" s="10"/>
      <c r="J143" s="10"/>
      <c r="K143" s="10"/>
    </row>
    <row r="144" spans="1:11" x14ac:dyDescent="0.25">
      <c r="F144" s="16">
        <f>(F6+F10+F14+F17+F18+F19+F20+F21+F22+F25+F26+F31+F36+F37+F38+F39+F40+F41+F42+F45+F46+F47+F48+F59+F60+F61+F65+F67+F68+F69+F70+F74+F75+F76+F78+F79+F84+F92+F93+F94+F105+F106+F107+F108+F109+F110+F111+F112+F115+F116+F119+F120+F124+F127+F130+F131+F134+F138+F140+F141)/60</f>
        <v>27.085328673841001</v>
      </c>
    </row>
  </sheetData>
  <mergeCells count="49">
    <mergeCell ref="A49:E49"/>
    <mergeCell ref="A53:E53"/>
    <mergeCell ref="A137:G137"/>
    <mergeCell ref="A142:E142"/>
    <mergeCell ref="A143:E143"/>
    <mergeCell ref="A96:E96"/>
    <mergeCell ref="A102:E102"/>
    <mergeCell ref="A113:E113"/>
    <mergeCell ref="A122:E122"/>
    <mergeCell ref="A128:E128"/>
    <mergeCell ref="A136:E136"/>
    <mergeCell ref="A114:G114"/>
    <mergeCell ref="A123:G123"/>
    <mergeCell ref="A129:G129"/>
    <mergeCell ref="A103:G103"/>
    <mergeCell ref="A86:G86"/>
    <mergeCell ref="A91:G91"/>
    <mergeCell ref="A97:G97"/>
    <mergeCell ref="A90:E90"/>
    <mergeCell ref="A85:E85"/>
    <mergeCell ref="A50:G50"/>
    <mergeCell ref="A54:G54"/>
    <mergeCell ref="A58:G58"/>
    <mergeCell ref="A64:G64"/>
    <mergeCell ref="A73:G73"/>
    <mergeCell ref="A81:G81"/>
    <mergeCell ref="A57:E57"/>
    <mergeCell ref="A63:E63"/>
    <mergeCell ref="A72:E72"/>
    <mergeCell ref="A80:E80"/>
    <mergeCell ref="A44:G44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3:E43"/>
    <mergeCell ref="H2:H3"/>
    <mergeCell ref="I2:I3"/>
    <mergeCell ref="J2:J3"/>
    <mergeCell ref="K2:K3"/>
    <mergeCell ref="A3:G3"/>
    <mergeCell ref="A1:G2"/>
  </mergeCells>
  <pageMargins left="0.7" right="0.7" top="0.75" bottom="0.75" header="0.3" footer="0.3"/>
  <pageSetup paperSize="9" scale="53" fitToHeight="0" orientation="portrait" r:id="rId1"/>
  <rowBreaks count="5" manualBreakCount="5">
    <brk id="28" max="6" man="1"/>
    <brk id="63" max="6" man="1"/>
    <brk id="85" max="6" man="1"/>
    <brk id="113" max="6" man="1"/>
    <brk id="136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2025-04-23T11:13:19Z</cp:lastPrinted>
  <dcterms:created xsi:type="dcterms:W3CDTF">2020-08-21T06:55:14Z</dcterms:created>
  <dcterms:modified xsi:type="dcterms:W3CDTF">2025-04-25T06:18:15Z</dcterms:modified>
</cp:coreProperties>
</file>