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ikitinaIA\Desktop\Экономика\Отчет о ходе реализации мун. программ\2025\1 кв\"/>
    </mc:Choice>
  </mc:AlternateContent>
  <bookViews>
    <workbookView xWindow="0" yWindow="0" windowWidth="28800" windowHeight="11835"/>
  </bookViews>
  <sheets>
    <sheet name="Прогноз" sheetId="2" r:id="rId1"/>
  </sheets>
  <externalReferences>
    <externalReference r:id="rId2"/>
  </externalReferences>
  <definedNames>
    <definedName name="_xlnm.Print_Area" localSheetId="0">Прогноз!$A$1:$F$147</definedName>
  </definedNames>
  <calcPr calcId="152511"/>
</workbook>
</file>

<file path=xl/calcChain.xml><?xml version="1.0" encoding="utf-8"?>
<calcChain xmlns="http://schemas.openxmlformats.org/spreadsheetml/2006/main">
  <c r="F59" i="2" l="1"/>
  <c r="F49" i="2"/>
  <c r="F34" i="2"/>
  <c r="F143" i="2" l="1"/>
  <c r="F142" i="2"/>
  <c r="F137" i="2"/>
  <c r="F136" i="2"/>
  <c r="F130" i="2"/>
  <c r="F123" i="2"/>
  <c r="F122" i="2"/>
  <c r="F115" i="2"/>
  <c r="F112" i="2"/>
  <c r="F111" i="2"/>
  <c r="F110" i="2"/>
  <c r="F106" i="2"/>
  <c r="F98" i="2"/>
  <c r="F93" i="2"/>
  <c r="F92" i="2"/>
  <c r="F91" i="2"/>
  <c r="F88" i="2"/>
  <c r="B83" i="2"/>
  <c r="F81" i="2"/>
  <c r="B80" i="2"/>
  <c r="F84" i="2"/>
  <c r="F75" i="2"/>
  <c r="F70" i="2"/>
  <c r="F66" i="2"/>
  <c r="F65" i="2"/>
  <c r="F64" i="2"/>
  <c r="F61" i="2"/>
  <c r="F57" i="2"/>
  <c r="F51" i="2"/>
  <c r="F43" i="2"/>
  <c r="F42" i="2"/>
  <c r="F41" i="2"/>
  <c r="F40" i="2"/>
  <c r="F37" i="2"/>
  <c r="F21" i="2"/>
  <c r="F18" i="2"/>
  <c r="F17" i="2"/>
  <c r="F12" i="2"/>
  <c r="F11" i="2"/>
  <c r="F10" i="2"/>
  <c r="F132" i="2" l="1"/>
  <c r="F126" i="2"/>
  <c r="F67" i="2"/>
  <c r="F27" i="2"/>
  <c r="F15" i="2"/>
  <c r="F47" i="2"/>
  <c r="F94" i="2"/>
  <c r="F140" i="2"/>
  <c r="F32" i="2"/>
  <c r="F117" i="2"/>
  <c r="F146" i="2"/>
  <c r="F89" i="2"/>
  <c r="F19" i="2"/>
  <c r="F76" i="2"/>
  <c r="F100" i="2"/>
  <c r="F53" i="2"/>
  <c r="F147" i="2" l="1"/>
</calcChain>
</file>

<file path=xl/sharedStrings.xml><?xml version="1.0" encoding="utf-8"?>
<sst xmlns="http://schemas.openxmlformats.org/spreadsheetml/2006/main" count="226" uniqueCount="139">
  <si>
    <t>№</t>
  </si>
  <si>
    <t xml:space="preserve">Прогноз достижения значений целевых показателей поквартально </t>
  </si>
  <si>
    <t>Наименование целевых показателей муниципальных программ</t>
  </si>
  <si>
    <t>Доля педагогических работников общеобразовательных организаций, прошедших повышение квалификации, в том числе в центрах непрерывного повышения профессионального мастерства, %</t>
  </si>
  <si>
    <t>Доступность дошкольного образования для детей в возрасте от 1,5 до 3 лет, %</t>
  </si>
  <si>
    <t>Доля граждан, обеспеченных мерами социальной поддержки, от численности граждан, имеющих право на их получение и обратившихся за их получением, %</t>
  </si>
  <si>
    <t>Доля реализованных мероприятий по укреплению общественного здоровья населения города Пыть-Яха, %</t>
  </si>
  <si>
    <t>Культурное пространство города Пыть-Яха</t>
  </si>
  <si>
    <t>Развитие физической культуры и спорта в городе Пыть-Яхе</t>
  </si>
  <si>
    <t>Доля граждан, систематически занимающихся физической культурой и спортом, %</t>
  </si>
  <si>
    <t>Уровень обеспеченности населения спортивными сооружениями исходя из единовременной пропускной способности объектов спорта, %</t>
  </si>
  <si>
    <t>Поддержка занятости населения в городе Пыть-Яхе</t>
  </si>
  <si>
    <t>Развитие агропромышленного комплекса в городе Пыть-Яхе</t>
  </si>
  <si>
    <t>Уровень обеспеченности собственной продукцией населения города Пыть-Яха от норматива потребления продукции, %. Показатель достигается по итогам года:</t>
  </si>
  <si>
    <t>- мясо и мясопродукты (в пересчете на мясо)</t>
  </si>
  <si>
    <t>- молоко и молокопродукты (в пересчете на молоко)</t>
  </si>
  <si>
    <t>Производство (реализация) мяса (скот на убой) в живом весе (КРС и свиньи), тн.</t>
  </si>
  <si>
    <t>Производство молока в хозяйствах всех категорий, тн.</t>
  </si>
  <si>
    <t>Количество выставочно-ярмарочных мероприятий, ед.</t>
  </si>
  <si>
    <t>Общая площадь жилых помещений, приходящихся в среднем на 1 жителя, кв. м</t>
  </si>
  <si>
    <t>Жилищно-коммунальный комплекс и городская среда города Пыть-Яха</t>
  </si>
  <si>
    <t xml:space="preserve">Доля населения муниципального образования городской округ город Пыть-Ях, обеспеченного качественной питьевой водой из систем централизованного водоснабжения, % </t>
  </si>
  <si>
    <t>Качество городской среды, %</t>
  </si>
  <si>
    <t>Профилактика правонарушений в городе Пыть-Яхе</t>
  </si>
  <si>
    <t>Количество изготовленных, приобретенных и распространенных     памяток, брошюр, плакатов, шт.</t>
  </si>
  <si>
    <t>Количество размещенной в средствах массовой информации аудио, видео и печатной информации по обучению населения в сфере защиты населения и территории от угроз природного и техногенного характера, шт.</t>
  </si>
  <si>
    <t>Доля наружных источников противопожарного водоснабжения находящихся в исправном состоянии, %.</t>
  </si>
  <si>
    <t>Изготовление и установка информационных знаков по безопасности на водных объектах, шт</t>
  </si>
  <si>
    <t>Доля населения, вовлеченного в эколого-просветительские и природоохранные мероприятия, от общего количества населения города, %</t>
  </si>
  <si>
    <t>Площадь территории, очищенной от свалок, га</t>
  </si>
  <si>
    <t>Количество контейнерных площадок, находящихся в муниципальной собственности (бесхозные), шт.</t>
  </si>
  <si>
    <t>Развитие экономического потенциала города Пыть-Яха</t>
  </si>
  <si>
    <t>Численность занятых в сфере малого и среднего предпринимательства, включая индивидуальных предпринимателей и самозанятых, тыс.чел.</t>
  </si>
  <si>
    <t>Цифровое развитие города Пыть-Яха</t>
  </si>
  <si>
    <t>Современная транспортная система города Пыть-Яха</t>
  </si>
  <si>
    <t>Объем пассажирских перевозок автомобильным транспортом в внутригородском сообщении, тыс. чел</t>
  </si>
  <si>
    <t>Доля автомобильных дорог общего пользования местного значения, соответствующих нормативным требованиям, %</t>
  </si>
  <si>
    <t>Управление муниципальными финансами в городе Пыть-Яхе</t>
  </si>
  <si>
    <t>Развитие гражданского общества в городе Пыть-Яхе</t>
  </si>
  <si>
    <t>Доля объектов недвижимого имущества, на которые зарегистрировано право собственности, в общем количестве объектов недвижимости, находящихся в муниципальной собственности, за исключением земельных участков, %</t>
  </si>
  <si>
    <t>Доля предоставленного социально ориентированным некоммерческим организациям недвижимого имущества, свободного от прав третьих лиц, включенного в перечень, формируемый м.о г. Пыть-Ях, в общем количестве муниципального имущества, свободного от прав третьих лиц, включенного в такой перечень, %</t>
  </si>
  <si>
    <t>Развитие муниципальной службы в городе Пыть-Яхе</t>
  </si>
  <si>
    <t>Доля муниципальных служащих, лиц, замещающих муниципальные должности и лиц, включенных в кадровый резерв и резерв управленческих кадров, прошедших обучение по программам дополнительного профессионального образования, от потребности, определенной муниципальным образованием, %</t>
  </si>
  <si>
    <t>Доля лиц, назначенных на должности из кадрового резерва, резерва управленческих кадров, по результатам конкурса на замещение вакантных должностей муниципальной службы, от общего количества назначений на вакантные должности, %</t>
  </si>
  <si>
    <t>Доля муниципальных служащих, соблюдающих ограничения и запреты, требования к служебному поведению, %</t>
  </si>
  <si>
    <t>Количество совершаемых органами ЗАГС юридически значимых действий, ед.</t>
  </si>
  <si>
    <t>да</t>
  </si>
  <si>
    <t>Общая численность граждан, вовлеченных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 в добровольческую (волонтерскую) деятельность, млн. человек</t>
  </si>
  <si>
    <t>Количество проведенных мероприятий по правовому просвещению и информированию в сфере защиты прав потребителей, ед.</t>
  </si>
  <si>
    <t xml:space="preserve">% </t>
  </si>
  <si>
    <t xml:space="preserve">Средний процент достижения целевых показателей в целом по всем программам </t>
  </si>
  <si>
    <t>«НП»,
«ГП», «МП»</t>
  </si>
  <si>
    <t xml:space="preserve">Доступность дошкольного образования для детей в возрасте от 3 до 7 лет, %
</t>
  </si>
  <si>
    <t>«ГП», «МП»</t>
  </si>
  <si>
    <t xml:space="preserve">Доля детей в возрасте от 5 до 18 лет, охваченных дополнительным образованием, %
</t>
  </si>
  <si>
    <t>«МП»</t>
  </si>
  <si>
    <t>Число посещений культурных мероприятий, тыс. единиц</t>
  </si>
  <si>
    <t>«ВДЛ»,
«ГП», «МП»</t>
  </si>
  <si>
    <t>Число обращений к цифровым ресурсам в сфере культуры, тыс. единиц</t>
  </si>
  <si>
    <t>«ГП»</t>
  </si>
  <si>
    <t>Количество специалистов сферы культуры, повысивших квалификацию на базе Центров непрерывного образования и повышения квалификации творческих и управленческих кадров в сфере культуры, человек (нарастающим итогом)</t>
  </si>
  <si>
    <t>«НП», «МП»</t>
  </si>
  <si>
    <t>Доля негосударственных, в том числе некоммерческих, организаций, предоставляющих услуги в сфере культуры, в общем числе организаций, предоставляющих услуги в сфере культуры, %</t>
  </si>
  <si>
    <t>Уровень удовлетворенности граждан качеством услуг, представляемых муниципальным архивом, %</t>
  </si>
  <si>
    <t>Удельный вес негосударственных организаций и индивидуальных предпринимателей, включенных в реестр поставщиков услуг в сфере физической культуры и спорта, в общем количестве организаций и индивидуальных предпринимателей, осуществляющих деятельность в сфере физической культуры и спорта, в соответствии с данными годовой статистической формы 1-ФК, %</t>
  </si>
  <si>
    <t xml:space="preserve"> «МП»</t>
  </si>
  <si>
    <t>Уровень регистрируемой безработицы (на конец года), %</t>
  </si>
  <si>
    <t>Количество квадратных метров расселенного непригодного жилищного фонда (аварийный, фенольный), тыс. кв. м.</t>
  </si>
  <si>
    <t>Количество семей, улучшивших жилищные условия, семей</t>
  </si>
  <si>
    <t xml:space="preserve">Доля граждан, положительно оценивающих состояние межнациональных отношений в муниципальном образовании, % </t>
  </si>
  <si>
    <t>Количество участников мероприятий, направленных на этнокультурное развитие народов России, проживающих в муниципальном образовании, тыс. человек</t>
  </si>
  <si>
    <t>Количество участников мероприятий, направленных на укрепление общероссийского гражданского единства проживающих в муниципальном образовании, тыс. человек</t>
  </si>
  <si>
    <t>Доля обеспеченности средствами антитеррористической защищенности объектов, находящихся в ведении муниципального образования, %</t>
  </si>
  <si>
    <t>Количество обученных специалистов, уполномоченных решать задачи в сфере ГО, ЧС и ТО, чел.</t>
  </si>
  <si>
    <t>Доля прочищенных и обновленных минерализованных полос и противопожарных разрывов, %</t>
  </si>
  <si>
    <t>Обеспеченность готовности к реагированию на угрозу или возникновение чрезвычайных ситуаций, эффективности взаимодействия привлекаемых служб и средств для предупреждения и ликвидации чрезвычайных ситуаций на территории города Пыть-Яха, %.</t>
  </si>
  <si>
    <t>Количество ликвидированных несанкционированных свалок и объектов размещения отходов, выведенных из эксплуатации, ед.</t>
  </si>
  <si>
    <t>Темп роста (индекс роста) физического объема инвестиций в основной капитал, за исключением инвестиций инфраструктурных монополий (федеральные проекты) и бюджетных ассигнований федерального бюджета, % к базовому году (2020 год - базовое значение)</t>
  </si>
  <si>
    <t>Разработка и информационно-техническая поддержка официальных сайтов Администрации города Пыть-Яха и Думы города Пыть-Яха, Инвестиционного портала города Пыть-Яха, Счетно-контрольной палаты г. Пыть-Яха, ед.</t>
  </si>
  <si>
    <t>Доля модернизации и обеспечения оборудованием, %</t>
  </si>
  <si>
    <t>Доля расходов на закупки и/или аренду отечественного программного обеспечения от общих расходов на закупку или аренду программного обеспечения, %</t>
  </si>
  <si>
    <t>Прирост протяженности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показателям, в результате капитального ремонта и ремонта автомобильных дорог, км</t>
  </si>
  <si>
    <t>Количество погибших в дорожно-транспортных происшествиях на 100 тыс. чел. населения</t>
  </si>
  <si>
    <t>Отношение объема муниципального долга городского округа к общему объему доходов бюджета города, %</t>
  </si>
  <si>
    <t>Предельный объем расходов на обслуживание муниципального долга, %</t>
  </si>
  <si>
    <t>Соблюдение ограничений по предельному размеру резервного фонда Администрации города, да/нет</t>
  </si>
  <si>
    <t>Соблюдение условий, в части иным образом зарезервированных бюджетных ассигнований, в целях распределения их между главными распорядителями бюджетных средств, да/нет</t>
  </si>
  <si>
    <t>Количество социально значимых проектов социально ориентированных некоммерческих организаций, ед.</t>
  </si>
  <si>
    <t>Количество инициативных проектов, реализованных из местного бюджета с привлечением инициативных платежей, ед.</t>
  </si>
  <si>
    <t>Количество форм непосредственного осуществления местного самоуправления и участия населения в осуществлении местного самоуправления в городе Пыть-Яхе и случаев их применения, ед.</t>
  </si>
  <si>
    <t>Доля информационных сообщений в средствах массовой информации, отражающих деятельность органов местного самоуправления города Пыть-Яха, %</t>
  </si>
  <si>
    <t>Объем информационной поддержки проектов социально ориентированных некоммерческих организаций, получивших поддержку за счет средств бюджета города Пыть-Яха на оказание социально значимых услуг и реализацию социально значимых программ (проектов), ед.</t>
  </si>
  <si>
    <t>Доля используемого недвижимого имущества в общем количестве недвижимого имущества, %</t>
  </si>
  <si>
    <t>Доля предоставленного субъектами малого и среднего предпринимательства недвижимого имущества, свободного от прав третьих лиц, включенного в перечень, формируемый м.о г. Пыть-Ях, в общем количестве муниципального имущества, свободного от прав третьих лиц, включенного в такой перечень, %</t>
  </si>
  <si>
    <t>Обеспечение содержания и эксплуатации муниципального имущества, %</t>
  </si>
  <si>
    <t>Количество сформированных земельных участков, ед.</t>
  </si>
  <si>
    <t>Доля освещенных частей улиц, проездов, парков, скверов, дворовых территорий на конец года в общей протяженности улиц, проездов, парков, скверов, дворовых территорий,  %</t>
  </si>
  <si>
    <t>Доля озелененных территорий общего пользования в общей площади зеленых насаждений, %</t>
  </si>
  <si>
    <t>Содержание мест захоронения, м2</t>
  </si>
  <si>
    <t>Доля площади города, убираемая механизированным и ручным способом, в общей площади города, %</t>
  </si>
  <si>
    <t>Размещение и содержание детских и спортивных площадок, площадок для выгула животных, малых архитектурных форм, сооружений, ед.</t>
  </si>
  <si>
    <t>Уровень внешнего оформления городского пространства, %</t>
  </si>
  <si>
    <t xml:space="preserve">Количество участников мероприятий, направленных на сохранение культуры и традиций коренных малочисленных народов Севера, человек </t>
  </si>
  <si>
    <t>Доля граждан из числа коренных малочисленных народов Севера, удовлетворенных качеством реализуемых мероприятий, направленных на поддержку коренных малочисленных народов, в общем количестве опрошенных лиц, относящихся к коренным малочисленным народам Севера, %</t>
  </si>
  <si>
    <t>Количество мероприятий, направленных на создание комфортной туристской информационной среды, единиц</t>
  </si>
  <si>
    <t>Количество негосударственных (немуниципальных) организаций получивших финансовую поддержку из бюджета муниципального образования на реализацию проектов в сфере поддержки и развития языков и культуры коренных малочисленных народов Севера, развитие туризма на территории города Пыть-Ях, единиц</t>
  </si>
  <si>
    <t>Уровень показателя</t>
  </si>
  <si>
    <t>Развитие образования</t>
  </si>
  <si>
    <t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общеобразовательных учреждений</t>
  </si>
  <si>
    <t>Социальное и демографическое развитие</t>
  </si>
  <si>
    <t>Уровень удовлетворенности населения услугами в сфере культуры , %</t>
  </si>
  <si>
    <t>Доля трудоустроенных граждан в муниципальные учреждения в общей численности граждан, обратившихся за содействием в поиске подходящей работы, а также несовершеннолетних граждан от 14 до 18 лет, обратившихся в целях временного трудоустройства в свободное от учебы время, %</t>
  </si>
  <si>
    <t xml:space="preserve">Численность пострадавших в результате несчастных случаев на производстве с утратой трудоспособности на 1 рабочий день и более, человек </t>
  </si>
  <si>
    <t>Количество животных без владельцев, прошедших отлов и транспортировку, ед.</t>
  </si>
  <si>
    <t>Количество животных без владельцев, размещенных в приютах для животных, ед.</t>
  </si>
  <si>
    <t>Развитие жилищной сферы</t>
  </si>
  <si>
    <t>Объем жилищного строительства, млн. кв. м</t>
  </si>
  <si>
    <t>«НП», «ГП»</t>
  </si>
  <si>
    <t>«ВДЛ»,
«ГП»</t>
  </si>
  <si>
    <t>«НП»,
«ФП в НП»</t>
  </si>
  <si>
    <t xml:space="preserve">Уровень преступности на улицах и общественных местах (число зарегистрированных преступлений на 100 тыс. человек населения), ед </t>
  </si>
  <si>
    <t>Общая распространенность наркомании (на 100 тыс. населения), ед.</t>
  </si>
  <si>
    <t>Укрепление межнационального и межконфессионального согласия, профилактика экстремизма</t>
  </si>
  <si>
    <t>Безопасность жизнедеятельности</t>
  </si>
  <si>
    <t xml:space="preserve">Экологическая безопасность </t>
  </si>
  <si>
    <t>«НП»</t>
  </si>
  <si>
    <t>Доля молодых людей, вовлеченных в добровольческую и общественную деятельность, %</t>
  </si>
  <si>
    <t>Количество мероприятий, проведенных в сфере молодежной политики, ед.</t>
  </si>
  <si>
    <t>Количество проектов, реализованных в сфере молодежной политики, ед.</t>
  </si>
  <si>
    <t>Управление муниципальным имуществом</t>
  </si>
  <si>
    <t>Количество объектов имущества в перечнях муниципального имущества, %</t>
  </si>
  <si>
    <t>Содержание городских территорий, озеленение и благоустройство</t>
  </si>
  <si>
    <t>Устойчивое развитие коренных малочисленных народов Севера</t>
  </si>
  <si>
    <t>План 
3 месяца</t>
  </si>
  <si>
    <t>Факт 
3 месяца</t>
  </si>
  <si>
    <r>
      <rPr>
        <sz val="10"/>
        <rFont val="Calibri"/>
        <family val="2"/>
        <charset val="204"/>
      </rPr>
      <t>≤</t>
    </r>
    <r>
      <rPr>
        <sz val="10"/>
        <rFont val="Times New Roman"/>
        <family val="1"/>
        <charset val="204"/>
      </rPr>
      <t xml:space="preserve"> 50%</t>
    </r>
  </si>
  <si>
    <r>
      <rPr>
        <sz val="10"/>
        <rFont val="Calibri"/>
        <family val="2"/>
        <charset val="204"/>
      </rPr>
      <t>≤</t>
    </r>
    <r>
      <rPr>
        <sz val="10"/>
        <rFont val="Times New Roman"/>
        <family val="1"/>
        <charset val="204"/>
      </rPr>
      <t xml:space="preserve"> 5%</t>
    </r>
  </si>
  <si>
    <t>Прогноз достижения значений целевых показателей по состоянию на 01.04.2025 год в рамках реализации муниципальных программ города Пыть-Ях</t>
  </si>
  <si>
    <t>Приложение №4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</si>
</sst>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0.0"/>
    <numFmt numFmtId="165" formatCode="#,##0.0"/>
    <numFmt numFmtId="166" formatCode="0.0%"/>
    <numFmt numFmtId="167" formatCode="0.000000"/>
  </numFmts>
  <fonts count="20" x14ac:knownFonts="1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theme="1"/>
      <name val="Calibri"/>
      <family val="2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2">
    <xf numFmtId="0" fontId="0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6" fillId="0" borderId="0"/>
    <xf numFmtId="0" fontId="6" fillId="0" borderId="0"/>
    <xf numFmtId="43" fontId="12" fillId="0" borderId="0" applyFont="0" applyFill="0" applyBorder="0" applyAlignment="0" applyProtection="0"/>
    <xf numFmtId="0" fontId="11" fillId="0" borderId="0"/>
    <xf numFmtId="0" fontId="13" fillId="0" borderId="0"/>
    <xf numFmtId="0" fontId="10" fillId="0" borderId="0"/>
    <xf numFmtId="0" fontId="13" fillId="0" borderId="0"/>
    <xf numFmtId="0" fontId="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/>
    <xf numFmtId="0" fontId="13" fillId="0" borderId="0"/>
    <xf numFmtId="0" fontId="5" fillId="0" borderId="0"/>
    <xf numFmtId="0" fontId="1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3">
    <xf numFmtId="0" fontId="0" fillId="0" borderId="0" xfId="0" applyNumberFormat="1" applyFont="1"/>
    <xf numFmtId="0" fontId="14" fillId="0" borderId="0" xfId="0" applyNumberFormat="1" applyFont="1"/>
    <xf numFmtId="0" fontId="18" fillId="0" borderId="0" xfId="0" applyNumberFormat="1" applyFont="1"/>
    <xf numFmtId="166" fontId="16" fillId="0" borderId="0" xfId="0" applyNumberFormat="1" applyFont="1" applyAlignment="1">
      <alignment horizontal="center"/>
    </xf>
    <xf numFmtId="0" fontId="16" fillId="0" borderId="1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left" vertical="top" wrapText="1"/>
    </xf>
    <xf numFmtId="164" fontId="16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justify" vertical="top" wrapText="1"/>
    </xf>
    <xf numFmtId="164" fontId="17" fillId="0" borderId="1" xfId="0" applyNumberFormat="1" applyFont="1" applyFill="1" applyBorder="1" applyAlignment="1">
      <alignment horizontal="center" vertical="top" wrapText="1"/>
    </xf>
    <xf numFmtId="2" fontId="16" fillId="0" borderId="1" xfId="0" applyNumberFormat="1" applyFont="1" applyFill="1" applyBorder="1" applyAlignment="1">
      <alignment horizontal="center" vertical="top" wrapText="1"/>
    </xf>
    <xf numFmtId="167" fontId="16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166" fontId="16" fillId="0" borderId="1" xfId="0" applyNumberFormat="1" applyFont="1" applyFill="1" applyBorder="1" applyAlignment="1">
      <alignment horizontal="center" vertical="top" wrapText="1"/>
    </xf>
    <xf numFmtId="10" fontId="16" fillId="0" borderId="1" xfId="0" applyNumberFormat="1" applyFont="1" applyFill="1" applyBorder="1" applyAlignment="1">
      <alignment horizontal="center" vertical="top" wrapText="1"/>
    </xf>
    <xf numFmtId="164" fontId="17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top" wrapText="1"/>
    </xf>
    <xf numFmtId="3" fontId="16" fillId="0" borderId="1" xfId="0" applyNumberFormat="1" applyFont="1" applyFill="1" applyBorder="1" applyAlignment="1">
      <alignment horizontal="center" vertical="top" wrapText="1"/>
    </xf>
    <xf numFmtId="165" fontId="16" fillId="0" borderId="1" xfId="0" applyNumberFormat="1" applyFont="1" applyFill="1" applyBorder="1" applyAlignment="1">
      <alignment horizontal="center" vertical="top" wrapText="1"/>
    </xf>
    <xf numFmtId="4" fontId="16" fillId="0" borderId="1" xfId="0" applyNumberFormat="1" applyFont="1" applyFill="1" applyBorder="1" applyAlignment="1">
      <alignment horizontal="center" vertical="top" wrapText="1"/>
    </xf>
    <xf numFmtId="0" fontId="16" fillId="0" borderId="0" xfId="0" applyNumberFormat="1" applyFont="1" applyAlignment="1">
      <alignment horizontal="center"/>
    </xf>
    <xf numFmtId="1" fontId="17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top" wrapText="1"/>
    </xf>
    <xf numFmtId="0" fontId="16" fillId="0" borderId="2" xfId="0" applyNumberFormat="1" applyFont="1" applyBorder="1" applyAlignment="1">
      <alignment horizontal="center"/>
    </xf>
    <xf numFmtId="0" fontId="15" fillId="0" borderId="1" xfId="0" applyNumberFormat="1" applyFont="1" applyBorder="1" applyAlignment="1">
      <alignment horizontal="center" vertical="center" wrapText="1"/>
    </xf>
    <xf numFmtId="0" fontId="14" fillId="0" borderId="0" xfId="0" applyNumberFormat="1" applyFont="1" applyBorder="1" applyAlignment="1">
      <alignment horizontal="right"/>
    </xf>
    <xf numFmtId="0" fontId="17" fillId="0" borderId="1" xfId="0" applyNumberFormat="1" applyFont="1" applyBorder="1" applyAlignment="1">
      <alignment horizontal="center" vertical="center"/>
    </xf>
    <xf numFmtId="0" fontId="14" fillId="0" borderId="1" xfId="0" applyNumberFormat="1" applyFont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center" vertical="center" wrapText="1"/>
    </xf>
    <xf numFmtId="166" fontId="17" fillId="0" borderId="1" xfId="0" applyNumberFormat="1" applyFont="1" applyFill="1" applyBorder="1" applyAlignment="1">
      <alignment horizontal="center" vertical="center" wrapText="1"/>
    </xf>
    <xf numFmtId="0" fontId="14" fillId="0" borderId="3" xfId="0" applyNumberFormat="1" applyFont="1" applyBorder="1" applyAlignment="1">
      <alignment horizontal="center" vertical="center" wrapText="1"/>
    </xf>
    <xf numFmtId="0" fontId="14" fillId="0" borderId="4" xfId="0" applyNumberFormat="1" applyFont="1" applyBorder="1" applyAlignment="1">
      <alignment horizontal="center" vertical="center" wrapText="1"/>
    </xf>
    <xf numFmtId="0" fontId="14" fillId="0" borderId="5" xfId="0" applyNumberFormat="1" applyFont="1" applyBorder="1" applyAlignment="1">
      <alignment horizontal="center" vertical="center" wrapText="1"/>
    </xf>
  </cellXfs>
  <cellStyles count="102">
    <cellStyle name="Обычный" xfId="0" builtinId="0"/>
    <cellStyle name="Обычный 10" xfId="11"/>
    <cellStyle name="Обычный 2" xfId="1"/>
    <cellStyle name="Обычный 2 2" xfId="3"/>
    <cellStyle name="Обычный 2 2 2" xfId="20"/>
    <cellStyle name="Обычный 2 2 3" xfId="15"/>
    <cellStyle name="Обычный 2 2 4" xfId="60"/>
    <cellStyle name="Обычный 2 2 5" xfId="38"/>
    <cellStyle name="Обычный 2 2 6" xfId="82"/>
    <cellStyle name="Обычный 2 3" xfId="5"/>
    <cellStyle name="Обычный 2 3 2" xfId="18"/>
    <cellStyle name="Обычный 2 3 3" xfId="63"/>
    <cellStyle name="Обычный 2 3 4" xfId="41"/>
    <cellStyle name="Обычный 2 3 5" xfId="85"/>
    <cellStyle name="Обычный 2 4" xfId="7"/>
    <cellStyle name="Обычный 2 4 2" xfId="65"/>
    <cellStyle name="Обычный 2 4 3" xfId="43"/>
    <cellStyle name="Обычный 2 4 4" xfId="87"/>
    <cellStyle name="Обычный 2 5" xfId="2"/>
    <cellStyle name="Обычный 2 5 2" xfId="4"/>
    <cellStyle name="Обычный 2 5 2 2" xfId="61"/>
    <cellStyle name="Обычный 2 5 2 3" xfId="39"/>
    <cellStyle name="Обычный 2 5 2 4" xfId="83"/>
    <cellStyle name="Обычный 2 5 3" xfId="6"/>
    <cellStyle name="Обычный 2 5 3 2" xfId="64"/>
    <cellStyle name="Обычный 2 5 3 3" xfId="42"/>
    <cellStyle name="Обычный 2 5 3 4" xfId="86"/>
    <cellStyle name="Обычный 2 5 4" xfId="8"/>
    <cellStyle name="Обычный 2 5 4 2" xfId="66"/>
    <cellStyle name="Обычный 2 5 4 3" xfId="44"/>
    <cellStyle name="Обычный 2 5 4 4" xfId="88"/>
    <cellStyle name="Обычный 2 5 5" xfId="59"/>
    <cellStyle name="Обычный 2 5 6" xfId="37"/>
    <cellStyle name="Обычный 2 5 7" xfId="81"/>
    <cellStyle name="Обычный 2 6" xfId="13"/>
    <cellStyle name="Обычный 2 7" xfId="58"/>
    <cellStyle name="Обычный 2 8" xfId="36"/>
    <cellStyle name="Обычный 2 9" xfId="80"/>
    <cellStyle name="Обычный 3" xfId="10"/>
    <cellStyle name="Обычный 3 2" xfId="12"/>
    <cellStyle name="Обычный 4" xfId="14"/>
    <cellStyle name="Обычный 4 2" xfId="19"/>
    <cellStyle name="Обычный 4 2 2" xfId="26"/>
    <cellStyle name="Обычный 4 2 2 2" xfId="31"/>
    <cellStyle name="Обычный 4 2 2 2 2" xfId="75"/>
    <cellStyle name="Обычный 4 2 2 2 3" xfId="53"/>
    <cellStyle name="Обычный 4 2 2 2 4" xfId="97"/>
    <cellStyle name="Обычный 4 2 2 3" xfId="35"/>
    <cellStyle name="Обычный 4 2 2 3 2" xfId="79"/>
    <cellStyle name="Обычный 4 2 2 3 3" xfId="57"/>
    <cellStyle name="Обычный 4 2 2 3 4" xfId="101"/>
    <cellStyle name="Обычный 4 2 2 4" xfId="71"/>
    <cellStyle name="Обычный 4 2 2 5" xfId="49"/>
    <cellStyle name="Обычный 4 2 2 6" xfId="93"/>
    <cellStyle name="Обычный 4 2 3" xfId="29"/>
    <cellStyle name="Обычный 4 2 3 2" xfId="73"/>
    <cellStyle name="Обычный 4 2 3 3" xfId="51"/>
    <cellStyle name="Обычный 4 2 3 4" xfId="95"/>
    <cellStyle name="Обычный 4 2 4" xfId="33"/>
    <cellStyle name="Обычный 4 2 4 2" xfId="77"/>
    <cellStyle name="Обычный 4 2 4 3" xfId="55"/>
    <cellStyle name="Обычный 4 2 4 4" xfId="99"/>
    <cellStyle name="Обычный 4 2 5" xfId="69"/>
    <cellStyle name="Обычный 4 2 6" xfId="47"/>
    <cellStyle name="Обычный 4 2 7" xfId="91"/>
    <cellStyle name="Обычный 4 3" xfId="24"/>
    <cellStyle name="Обычный 4 3 2" xfId="30"/>
    <cellStyle name="Обычный 4 3 2 2" xfId="74"/>
    <cellStyle name="Обычный 4 3 2 3" xfId="52"/>
    <cellStyle name="Обычный 4 3 2 4" xfId="96"/>
    <cellStyle name="Обычный 4 3 3" xfId="34"/>
    <cellStyle name="Обычный 4 3 3 2" xfId="78"/>
    <cellStyle name="Обычный 4 3 3 3" xfId="56"/>
    <cellStyle name="Обычный 4 3 3 4" xfId="100"/>
    <cellStyle name="Обычный 4 3 4" xfId="70"/>
    <cellStyle name="Обычный 4 3 5" xfId="48"/>
    <cellStyle name="Обычный 4 3 6" xfId="92"/>
    <cellStyle name="Обычный 4 4" xfId="28"/>
    <cellStyle name="Обычный 4 4 2" xfId="72"/>
    <cellStyle name="Обычный 4 4 3" xfId="50"/>
    <cellStyle name="Обычный 4 4 4" xfId="94"/>
    <cellStyle name="Обычный 4 5" xfId="32"/>
    <cellStyle name="Обычный 4 5 2" xfId="76"/>
    <cellStyle name="Обычный 4 5 3" xfId="54"/>
    <cellStyle name="Обычный 4 5 4" xfId="98"/>
    <cellStyle name="Обычный 4 6" xfId="68"/>
    <cellStyle name="Обычный 4 7" xfId="46"/>
    <cellStyle name="Обычный 4 8" xfId="90"/>
    <cellStyle name="Обычный 5" xfId="17"/>
    <cellStyle name="Обычный 6" xfId="16"/>
    <cellStyle name="Обычный 6 2" xfId="25"/>
    <cellStyle name="Обычный 7" xfId="21"/>
    <cellStyle name="Обычный 7 2" xfId="27"/>
    <cellStyle name="Обычный 8" xfId="23"/>
    <cellStyle name="Обычный 9" xfId="22"/>
    <cellStyle name="Финансовый 2" xfId="9"/>
    <cellStyle name="Финансовый 2 2" xfId="67"/>
    <cellStyle name="Финансовый 2 3" xfId="45"/>
    <cellStyle name="Финансовый 2 4" xfId="89"/>
    <cellStyle name="Финансовый 3" xfId="62"/>
    <cellStyle name="Финансовый 4" xfId="40"/>
    <cellStyle name="Финансовый 5" xfId="84"/>
  </cellStyles>
  <dxfs count="0"/>
  <tableStyles count="0" defaultTableStyle="TableStyleMedium9" defaultPivotStyle="PivotStyleMedium4"/>
  <colors>
    <mruColors>
      <color rgb="FFFFE6CD"/>
      <color rgb="FFFFDEBD"/>
      <color rgb="FFFFD3A7"/>
      <color rgb="FFFFCC99"/>
      <color rgb="FFFFFFCC"/>
      <color rgb="FFCCECFF"/>
      <color rgb="FFFFD9FF"/>
      <color rgb="FFFFCCFF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file\ue$\Users\NIKITI~1\AppData\Local\Temp\bat\&#1069;&#1082;&#1086;&#1083;&#1086;&#1075;&#1080;&#1103;%20&#1054;&#1090;&#1095;&#1077;&#1090;%20&#1087;&#1086;%20&#1087;&#1086;&#1089;&#1090;&#1072;&#1085;&#1086;&#1074;&#1083;&#1077;&#1085;&#1080;&#1103;&#1084;%20&#8470;%20184%20&#1080;%20&#8470;%20333%20&#1079;&#1072;%204%20&#1082;&#1074;.%20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левые "/>
      <sheetName val="программа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7"/>
  <sheetViews>
    <sheetView tabSelected="1" zoomScaleNormal="100" zoomScaleSheetLayoutView="70" workbookViewId="0">
      <pane ySplit="8" topLeftCell="A9" activePane="bottomLeft" state="frozen"/>
      <selection pane="bottomLeft" activeCell="A2" sqref="A2:F2"/>
    </sheetView>
  </sheetViews>
  <sheetFormatPr defaultColWidth="9.140625" defaultRowHeight="12.75" x14ac:dyDescent="0.2"/>
  <cols>
    <col min="1" max="1" width="3.42578125" style="2" bestFit="1" customWidth="1"/>
    <col min="2" max="2" width="53" style="1" customWidth="1"/>
    <col min="3" max="3" width="13.42578125" style="1" customWidth="1"/>
    <col min="4" max="5" width="10.7109375" style="20" customWidth="1"/>
    <col min="6" max="6" width="10.7109375" style="3" customWidth="1"/>
    <col min="7" max="16384" width="9.140625" style="1"/>
  </cols>
  <sheetData>
    <row r="1" spans="1:6" x14ac:dyDescent="0.2">
      <c r="E1" s="35" t="s">
        <v>138</v>
      </c>
      <c r="F1" s="35"/>
    </row>
    <row r="2" spans="1:6" x14ac:dyDescent="0.2">
      <c r="A2" s="33"/>
      <c r="B2" s="33"/>
      <c r="C2" s="33"/>
      <c r="D2" s="33"/>
      <c r="E2" s="33"/>
      <c r="F2" s="33"/>
    </row>
    <row r="3" spans="1:6" x14ac:dyDescent="0.2">
      <c r="A3" s="34" t="s">
        <v>137</v>
      </c>
      <c r="B3" s="34"/>
      <c r="C3" s="34"/>
      <c r="D3" s="34"/>
      <c r="E3" s="34"/>
      <c r="F3" s="34"/>
    </row>
    <row r="4" spans="1:6" x14ac:dyDescent="0.2">
      <c r="A4" s="34"/>
      <c r="B4" s="34"/>
      <c r="C4" s="34"/>
      <c r="D4" s="34"/>
      <c r="E4" s="34"/>
      <c r="F4" s="34"/>
    </row>
    <row r="5" spans="1:6" x14ac:dyDescent="0.2">
      <c r="A5" s="36" t="s">
        <v>0</v>
      </c>
      <c r="B5" s="37" t="s">
        <v>2</v>
      </c>
      <c r="C5" s="40" t="s">
        <v>106</v>
      </c>
      <c r="D5" s="34" t="s">
        <v>1</v>
      </c>
      <c r="E5" s="34"/>
      <c r="F5" s="34"/>
    </row>
    <row r="6" spans="1:6" x14ac:dyDescent="0.2">
      <c r="A6" s="36"/>
      <c r="B6" s="37"/>
      <c r="C6" s="41"/>
      <c r="D6" s="34"/>
      <c r="E6" s="34"/>
      <c r="F6" s="34"/>
    </row>
    <row r="7" spans="1:6" x14ac:dyDescent="0.2">
      <c r="A7" s="36"/>
      <c r="B7" s="37"/>
      <c r="C7" s="41"/>
      <c r="D7" s="38" t="s">
        <v>133</v>
      </c>
      <c r="E7" s="38" t="s">
        <v>134</v>
      </c>
      <c r="F7" s="39" t="s">
        <v>49</v>
      </c>
    </row>
    <row r="8" spans="1:6" x14ac:dyDescent="0.2">
      <c r="A8" s="36"/>
      <c r="B8" s="37"/>
      <c r="C8" s="42"/>
      <c r="D8" s="38"/>
      <c r="E8" s="38"/>
      <c r="F8" s="39"/>
    </row>
    <row r="9" spans="1:6" ht="18.75" customHeight="1" x14ac:dyDescent="0.2">
      <c r="A9" s="26" t="s">
        <v>107</v>
      </c>
      <c r="B9" s="27"/>
      <c r="C9" s="27"/>
      <c r="D9" s="27"/>
      <c r="E9" s="27"/>
      <c r="F9" s="28"/>
    </row>
    <row r="10" spans="1:6" ht="51" x14ac:dyDescent="0.2">
      <c r="A10" s="4">
        <v>1</v>
      </c>
      <c r="B10" s="5" t="s">
        <v>3</v>
      </c>
      <c r="C10" s="4" t="s">
        <v>51</v>
      </c>
      <c r="D10" s="4">
        <v>82</v>
      </c>
      <c r="E10" s="4">
        <v>0</v>
      </c>
      <c r="F10" s="6">
        <f>E10/D10*100</f>
        <v>0</v>
      </c>
    </row>
    <row r="11" spans="1:6" ht="25.5" x14ac:dyDescent="0.2">
      <c r="A11" s="4">
        <v>2</v>
      </c>
      <c r="B11" s="7" t="s">
        <v>4</v>
      </c>
      <c r="C11" s="4" t="s">
        <v>51</v>
      </c>
      <c r="D11" s="4">
        <v>100</v>
      </c>
      <c r="E11" s="4">
        <v>100</v>
      </c>
      <c r="F11" s="6">
        <f t="shared" ref="F11:F12" si="0">E11/D11*100</f>
        <v>100</v>
      </c>
    </row>
    <row r="12" spans="1:6" ht="38.25" x14ac:dyDescent="0.2">
      <c r="A12" s="4">
        <v>3</v>
      </c>
      <c r="B12" s="7" t="s">
        <v>52</v>
      </c>
      <c r="C12" s="4" t="s">
        <v>53</v>
      </c>
      <c r="D12" s="4">
        <v>100</v>
      </c>
      <c r="E12" s="4">
        <v>100</v>
      </c>
      <c r="F12" s="6">
        <f t="shared" si="0"/>
        <v>100</v>
      </c>
    </row>
    <row r="13" spans="1:6" ht="51" x14ac:dyDescent="0.2">
      <c r="A13" s="4">
        <v>4</v>
      </c>
      <c r="B13" s="7" t="s">
        <v>108</v>
      </c>
      <c r="C13" s="4" t="s">
        <v>55</v>
      </c>
      <c r="D13" s="4">
        <v>0</v>
      </c>
      <c r="E13" s="4">
        <v>0</v>
      </c>
      <c r="F13" s="6">
        <v>100</v>
      </c>
    </row>
    <row r="14" spans="1:6" ht="38.25" x14ac:dyDescent="0.2">
      <c r="A14" s="4">
        <v>5</v>
      </c>
      <c r="B14" s="5" t="s">
        <v>54</v>
      </c>
      <c r="C14" s="4" t="s">
        <v>51</v>
      </c>
      <c r="D14" s="4">
        <v>76.2</v>
      </c>
      <c r="E14" s="4">
        <v>77.8</v>
      </c>
      <c r="F14" s="6">
        <v>100</v>
      </c>
    </row>
    <row r="15" spans="1:6" x14ac:dyDescent="0.2">
      <c r="A15" s="24"/>
      <c r="B15" s="24"/>
      <c r="C15" s="24"/>
      <c r="D15" s="24"/>
      <c r="E15" s="24"/>
      <c r="F15" s="8">
        <f>(F10+F13+F14+F11+F12)/5</f>
        <v>80</v>
      </c>
    </row>
    <row r="16" spans="1:6" ht="18.75" customHeight="1" x14ac:dyDescent="0.2">
      <c r="A16" s="26" t="s">
        <v>109</v>
      </c>
      <c r="B16" s="27"/>
      <c r="C16" s="27"/>
      <c r="D16" s="27"/>
      <c r="E16" s="27"/>
      <c r="F16" s="28"/>
    </row>
    <row r="17" spans="1:6" ht="38.25" x14ac:dyDescent="0.2">
      <c r="A17" s="4">
        <v>6</v>
      </c>
      <c r="B17" s="7" t="s">
        <v>5</v>
      </c>
      <c r="C17" s="4" t="s">
        <v>59</v>
      </c>
      <c r="D17" s="4">
        <v>100</v>
      </c>
      <c r="E17" s="4">
        <v>100</v>
      </c>
      <c r="F17" s="6">
        <f>E17/D17*100</f>
        <v>100</v>
      </c>
    </row>
    <row r="18" spans="1:6" ht="25.5" x14ac:dyDescent="0.2">
      <c r="A18" s="4">
        <v>7</v>
      </c>
      <c r="B18" s="7" t="s">
        <v>6</v>
      </c>
      <c r="C18" s="4" t="s">
        <v>55</v>
      </c>
      <c r="D18" s="4">
        <v>100</v>
      </c>
      <c r="E18" s="4">
        <v>35.4</v>
      </c>
      <c r="F18" s="6">
        <f>E18/D18*100</f>
        <v>35.4</v>
      </c>
    </row>
    <row r="19" spans="1:6" x14ac:dyDescent="0.2">
      <c r="A19" s="24"/>
      <c r="B19" s="24"/>
      <c r="C19" s="24"/>
      <c r="D19" s="24"/>
      <c r="E19" s="24"/>
      <c r="F19" s="8">
        <f>(F17+F18)/2</f>
        <v>67.7</v>
      </c>
    </row>
    <row r="20" spans="1:6" ht="18.75" customHeight="1" x14ac:dyDescent="0.2">
      <c r="A20" s="23" t="s">
        <v>7</v>
      </c>
      <c r="B20" s="23"/>
      <c r="C20" s="23"/>
      <c r="D20" s="23"/>
      <c r="E20" s="23"/>
      <c r="F20" s="23"/>
    </row>
    <row r="21" spans="1:6" x14ac:dyDescent="0.2">
      <c r="A21" s="4">
        <v>8</v>
      </c>
      <c r="B21" s="7" t="s">
        <v>56</v>
      </c>
      <c r="C21" s="4" t="s">
        <v>53</v>
      </c>
      <c r="D21" s="4">
        <v>100</v>
      </c>
      <c r="E21" s="4">
        <v>98.9</v>
      </c>
      <c r="F21" s="6">
        <f t="shared" ref="F21" si="1">E21/D21*100</f>
        <v>98.9</v>
      </c>
    </row>
    <row r="22" spans="1:6" ht="25.5" x14ac:dyDescent="0.2">
      <c r="A22" s="4">
        <v>9</v>
      </c>
      <c r="B22" s="7" t="s">
        <v>58</v>
      </c>
      <c r="C22" s="4" t="s">
        <v>53</v>
      </c>
      <c r="D22" s="4">
        <v>12.3</v>
      </c>
      <c r="E22" s="4">
        <v>14.6</v>
      </c>
      <c r="F22" s="6">
        <v>100</v>
      </c>
    </row>
    <row r="23" spans="1:6" ht="51" x14ac:dyDescent="0.2">
      <c r="A23" s="4">
        <v>10</v>
      </c>
      <c r="B23" s="7" t="s">
        <v>60</v>
      </c>
      <c r="C23" s="4" t="s">
        <v>61</v>
      </c>
      <c r="D23" s="4">
        <v>0</v>
      </c>
      <c r="E23" s="4">
        <v>51</v>
      </c>
      <c r="F23" s="6">
        <v>100</v>
      </c>
    </row>
    <row r="24" spans="1:6" ht="51" x14ac:dyDescent="0.2">
      <c r="A24" s="4">
        <v>11</v>
      </c>
      <c r="B24" s="7" t="s">
        <v>62</v>
      </c>
      <c r="C24" s="4" t="s">
        <v>55</v>
      </c>
      <c r="D24" s="4">
        <v>0</v>
      </c>
      <c r="E24" s="4">
        <v>0</v>
      </c>
      <c r="F24" s="6">
        <v>100</v>
      </c>
    </row>
    <row r="25" spans="1:6" ht="25.5" x14ac:dyDescent="0.2">
      <c r="A25" s="4">
        <v>12</v>
      </c>
      <c r="B25" s="7" t="s">
        <v>110</v>
      </c>
      <c r="C25" s="4" t="s">
        <v>53</v>
      </c>
      <c r="D25" s="4">
        <v>0</v>
      </c>
      <c r="E25" s="4">
        <v>0</v>
      </c>
      <c r="F25" s="6">
        <v>100</v>
      </c>
    </row>
    <row r="26" spans="1:6" ht="25.5" x14ac:dyDescent="0.2">
      <c r="A26" s="4">
        <v>13</v>
      </c>
      <c r="B26" s="7" t="s">
        <v>63</v>
      </c>
      <c r="C26" s="4" t="s">
        <v>53</v>
      </c>
      <c r="D26" s="4">
        <v>0</v>
      </c>
      <c r="E26" s="4">
        <v>0</v>
      </c>
      <c r="F26" s="6">
        <v>100</v>
      </c>
    </row>
    <row r="27" spans="1:6" x14ac:dyDescent="0.2">
      <c r="A27" s="24"/>
      <c r="B27" s="24"/>
      <c r="C27" s="24"/>
      <c r="D27" s="24"/>
      <c r="E27" s="24"/>
      <c r="F27" s="8">
        <f>(F22+F23+F24+F25+F21+F26)/6</f>
        <v>99.816666666666663</v>
      </c>
    </row>
    <row r="28" spans="1:6" ht="18.75" customHeight="1" x14ac:dyDescent="0.2">
      <c r="A28" s="26" t="s">
        <v>8</v>
      </c>
      <c r="B28" s="27"/>
      <c r="C28" s="27"/>
      <c r="D28" s="27"/>
      <c r="E28" s="27"/>
      <c r="F28" s="28"/>
    </row>
    <row r="29" spans="1:6" ht="25.5" x14ac:dyDescent="0.2">
      <c r="A29" s="4">
        <v>14</v>
      </c>
      <c r="B29" s="7" t="s">
        <v>9</v>
      </c>
      <c r="C29" s="4" t="s">
        <v>53</v>
      </c>
      <c r="D29" s="4">
        <v>64</v>
      </c>
      <c r="E29" s="4">
        <v>67.8</v>
      </c>
      <c r="F29" s="6">
        <v>100</v>
      </c>
    </row>
    <row r="30" spans="1:6" ht="38.25" x14ac:dyDescent="0.2">
      <c r="A30" s="4">
        <v>15</v>
      </c>
      <c r="B30" s="7" t="s">
        <v>10</v>
      </c>
      <c r="C30" s="4" t="s">
        <v>53</v>
      </c>
      <c r="D30" s="4">
        <v>58.8</v>
      </c>
      <c r="E30" s="4">
        <v>58.9</v>
      </c>
      <c r="F30" s="6">
        <v>100</v>
      </c>
    </row>
    <row r="31" spans="1:6" ht="89.25" x14ac:dyDescent="0.2">
      <c r="A31" s="4">
        <v>16</v>
      </c>
      <c r="B31" s="7" t="s">
        <v>64</v>
      </c>
      <c r="C31" s="4" t="s">
        <v>65</v>
      </c>
      <c r="D31" s="4">
        <v>37</v>
      </c>
      <c r="E31" s="4">
        <v>37.700000000000003</v>
      </c>
      <c r="F31" s="6">
        <v>100</v>
      </c>
    </row>
    <row r="32" spans="1:6" x14ac:dyDescent="0.2">
      <c r="A32" s="24"/>
      <c r="B32" s="24"/>
      <c r="C32" s="24"/>
      <c r="D32" s="24"/>
      <c r="E32" s="24"/>
      <c r="F32" s="8">
        <f>(F30+F29+F31)/3</f>
        <v>100</v>
      </c>
    </row>
    <row r="33" spans="1:6" ht="18.75" customHeight="1" x14ac:dyDescent="0.2">
      <c r="A33" s="23" t="s">
        <v>11</v>
      </c>
      <c r="B33" s="23"/>
      <c r="C33" s="23"/>
      <c r="D33" s="23"/>
      <c r="E33" s="23"/>
      <c r="F33" s="23"/>
    </row>
    <row r="34" spans="1:6" x14ac:dyDescent="0.2">
      <c r="A34" s="4">
        <v>17</v>
      </c>
      <c r="B34" s="7" t="s">
        <v>66</v>
      </c>
      <c r="C34" s="4" t="s">
        <v>59</v>
      </c>
      <c r="D34" s="9">
        <v>0.1</v>
      </c>
      <c r="E34" s="4">
        <v>7.0000000000000007E-2</v>
      </c>
      <c r="F34" s="6">
        <f>E34/D34*100</f>
        <v>70</v>
      </c>
    </row>
    <row r="35" spans="1:6" ht="63.75" x14ac:dyDescent="0.2">
      <c r="A35" s="4">
        <v>18</v>
      </c>
      <c r="B35" s="7" t="s">
        <v>111</v>
      </c>
      <c r="C35" s="4" t="s">
        <v>59</v>
      </c>
      <c r="D35" s="4">
        <v>30</v>
      </c>
      <c r="E35" s="4">
        <v>36</v>
      </c>
      <c r="F35" s="6">
        <v>100</v>
      </c>
    </row>
    <row r="36" spans="1:6" ht="38.25" x14ac:dyDescent="0.2">
      <c r="A36" s="4">
        <v>19</v>
      </c>
      <c r="B36" s="7" t="s">
        <v>112</v>
      </c>
      <c r="C36" s="4" t="s">
        <v>59</v>
      </c>
      <c r="D36" s="4">
        <v>2</v>
      </c>
      <c r="E36" s="4">
        <v>2</v>
      </c>
      <c r="F36" s="6">
        <v>100</v>
      </c>
    </row>
    <row r="37" spans="1:6" x14ac:dyDescent="0.2">
      <c r="A37" s="24"/>
      <c r="B37" s="24"/>
      <c r="C37" s="24"/>
      <c r="D37" s="24"/>
      <c r="E37" s="24"/>
      <c r="F37" s="8">
        <f>(F36+F35+F34)/3</f>
        <v>90</v>
      </c>
    </row>
    <row r="38" spans="1:6" ht="18.75" customHeight="1" x14ac:dyDescent="0.2">
      <c r="A38" s="26" t="s">
        <v>12</v>
      </c>
      <c r="B38" s="27"/>
      <c r="C38" s="27"/>
      <c r="D38" s="27"/>
      <c r="E38" s="27"/>
      <c r="F38" s="28"/>
    </row>
    <row r="39" spans="1:6" ht="38.25" x14ac:dyDescent="0.2">
      <c r="A39" s="4"/>
      <c r="B39" s="7" t="s">
        <v>13</v>
      </c>
      <c r="C39" s="7"/>
      <c r="D39" s="4"/>
      <c r="E39" s="4"/>
      <c r="F39" s="6"/>
    </row>
    <row r="40" spans="1:6" x14ac:dyDescent="0.2">
      <c r="A40" s="4">
        <v>20</v>
      </c>
      <c r="B40" s="7" t="s">
        <v>14</v>
      </c>
      <c r="C40" s="4" t="s">
        <v>65</v>
      </c>
      <c r="D40" s="4">
        <v>0.2</v>
      </c>
      <c r="E40" s="4">
        <v>0</v>
      </c>
      <c r="F40" s="6">
        <f t="shared" ref="F40:F43" si="2">E40/D40*100</f>
        <v>0</v>
      </c>
    </row>
    <row r="41" spans="1:6" x14ac:dyDescent="0.2">
      <c r="A41" s="4">
        <v>21</v>
      </c>
      <c r="B41" s="7" t="s">
        <v>15</v>
      </c>
      <c r="C41" s="4" t="s">
        <v>65</v>
      </c>
      <c r="D41" s="4">
        <v>0.6</v>
      </c>
      <c r="E41" s="4">
        <v>0</v>
      </c>
      <c r="F41" s="6">
        <f t="shared" si="2"/>
        <v>0</v>
      </c>
    </row>
    <row r="42" spans="1:6" ht="25.5" x14ac:dyDescent="0.2">
      <c r="A42" s="4">
        <v>22</v>
      </c>
      <c r="B42" s="7" t="s">
        <v>16</v>
      </c>
      <c r="C42" s="4" t="s">
        <v>65</v>
      </c>
      <c r="D42" s="4">
        <v>6.5</v>
      </c>
      <c r="E42" s="4">
        <v>0</v>
      </c>
      <c r="F42" s="6">
        <f t="shared" si="2"/>
        <v>0</v>
      </c>
    </row>
    <row r="43" spans="1:6" x14ac:dyDescent="0.2">
      <c r="A43" s="4">
        <v>23</v>
      </c>
      <c r="B43" s="7" t="s">
        <v>17</v>
      </c>
      <c r="C43" s="4" t="s">
        <v>65</v>
      </c>
      <c r="D43" s="4">
        <v>86</v>
      </c>
      <c r="E43" s="4">
        <v>0</v>
      </c>
      <c r="F43" s="6">
        <f t="shared" si="2"/>
        <v>0</v>
      </c>
    </row>
    <row r="44" spans="1:6" ht="25.5" x14ac:dyDescent="0.2">
      <c r="A44" s="4">
        <v>24</v>
      </c>
      <c r="B44" s="7" t="s">
        <v>113</v>
      </c>
      <c r="C44" s="4" t="s">
        <v>65</v>
      </c>
      <c r="D44" s="4">
        <v>31</v>
      </c>
      <c r="E44" s="4">
        <v>56</v>
      </c>
      <c r="F44" s="6">
        <v>100</v>
      </c>
    </row>
    <row r="45" spans="1:6" ht="25.5" x14ac:dyDescent="0.2">
      <c r="A45" s="4">
        <v>25</v>
      </c>
      <c r="B45" s="7" t="s">
        <v>114</v>
      </c>
      <c r="C45" s="4" t="s">
        <v>65</v>
      </c>
      <c r="D45" s="4">
        <v>220</v>
      </c>
      <c r="E45" s="4">
        <v>246</v>
      </c>
      <c r="F45" s="6">
        <v>100</v>
      </c>
    </row>
    <row r="46" spans="1:6" x14ac:dyDescent="0.2">
      <c r="A46" s="4">
        <v>26</v>
      </c>
      <c r="B46" s="7" t="s">
        <v>18</v>
      </c>
      <c r="C46" s="4" t="s">
        <v>65</v>
      </c>
      <c r="D46" s="4">
        <v>0</v>
      </c>
      <c r="E46" s="4">
        <v>0</v>
      </c>
      <c r="F46" s="6">
        <v>100</v>
      </c>
    </row>
    <row r="47" spans="1:6" x14ac:dyDescent="0.2">
      <c r="A47" s="24"/>
      <c r="B47" s="24"/>
      <c r="C47" s="24"/>
      <c r="D47" s="24"/>
      <c r="E47" s="24"/>
      <c r="F47" s="8">
        <f>(F42+F44+F41+F40+F43+F46+F45)/7</f>
        <v>42.857142857142854</v>
      </c>
    </row>
    <row r="48" spans="1:6" ht="18.75" customHeight="1" x14ac:dyDescent="0.2">
      <c r="A48" s="23" t="s">
        <v>115</v>
      </c>
      <c r="B48" s="23"/>
      <c r="C48" s="23"/>
      <c r="D48" s="23"/>
      <c r="E48" s="23"/>
      <c r="F48" s="23"/>
    </row>
    <row r="49" spans="1:6" x14ac:dyDescent="0.2">
      <c r="A49" s="4">
        <v>27</v>
      </c>
      <c r="B49" s="7" t="s">
        <v>116</v>
      </c>
      <c r="C49" s="4" t="s">
        <v>117</v>
      </c>
      <c r="D49" s="4">
        <v>0.5</v>
      </c>
      <c r="E49" s="10">
        <v>1.3190000000000001E-3</v>
      </c>
      <c r="F49" s="6">
        <f>E49/D49*100</f>
        <v>0.26380000000000003</v>
      </c>
    </row>
    <row r="50" spans="1:6" ht="25.5" x14ac:dyDescent="0.2">
      <c r="A50" s="4">
        <v>28</v>
      </c>
      <c r="B50" s="7" t="s">
        <v>68</v>
      </c>
      <c r="C50" s="4" t="s">
        <v>118</v>
      </c>
      <c r="D50" s="4">
        <v>0</v>
      </c>
      <c r="E50" s="4">
        <v>4</v>
      </c>
      <c r="F50" s="6">
        <v>100</v>
      </c>
    </row>
    <row r="51" spans="1:6" ht="25.5" x14ac:dyDescent="0.2">
      <c r="A51" s="4">
        <v>29</v>
      </c>
      <c r="B51" s="7" t="s">
        <v>19</v>
      </c>
      <c r="C51" s="4" t="s">
        <v>59</v>
      </c>
      <c r="D51" s="4">
        <v>19.5</v>
      </c>
      <c r="E51" s="4">
        <v>19.399999999999999</v>
      </c>
      <c r="F51" s="6">
        <f t="shared" ref="F51" si="3">E51/D51*100</f>
        <v>99.487179487179475</v>
      </c>
    </row>
    <row r="52" spans="1:6" ht="25.5" x14ac:dyDescent="0.2">
      <c r="A52" s="4">
        <v>30</v>
      </c>
      <c r="B52" s="7" t="s">
        <v>67</v>
      </c>
      <c r="C52" s="4" t="s">
        <v>119</v>
      </c>
      <c r="D52" s="4">
        <v>0</v>
      </c>
      <c r="E52" s="4">
        <v>0.14499999999999999</v>
      </c>
      <c r="F52" s="6">
        <v>100</v>
      </c>
    </row>
    <row r="53" spans="1:6" x14ac:dyDescent="0.2">
      <c r="A53" s="24"/>
      <c r="B53" s="24"/>
      <c r="C53" s="24"/>
      <c r="D53" s="24"/>
      <c r="E53" s="24"/>
      <c r="F53" s="8">
        <f>(F50+F51+F52+F49)/4</f>
        <v>74.937744871794862</v>
      </c>
    </row>
    <row r="54" spans="1:6" ht="18.75" customHeight="1" x14ac:dyDescent="0.2">
      <c r="A54" s="26" t="s">
        <v>20</v>
      </c>
      <c r="B54" s="27"/>
      <c r="C54" s="27"/>
      <c r="D54" s="27"/>
      <c r="E54" s="27"/>
      <c r="F54" s="28"/>
    </row>
    <row r="55" spans="1:6" ht="38.25" x14ac:dyDescent="0.2">
      <c r="A55" s="4">
        <v>31</v>
      </c>
      <c r="B55" s="7" t="s">
        <v>21</v>
      </c>
      <c r="C55" s="4" t="s">
        <v>53</v>
      </c>
      <c r="D55" s="4">
        <v>0</v>
      </c>
      <c r="E55" s="4">
        <v>100</v>
      </c>
      <c r="F55" s="6">
        <v>100</v>
      </c>
    </row>
    <row r="56" spans="1:6" ht="25.5" x14ac:dyDescent="0.2">
      <c r="A56" s="4">
        <v>32</v>
      </c>
      <c r="B56" s="7" t="s">
        <v>22</v>
      </c>
      <c r="C56" s="4" t="s">
        <v>57</v>
      </c>
      <c r="D56" s="4">
        <v>50</v>
      </c>
      <c r="E56" s="4">
        <v>55.3</v>
      </c>
      <c r="F56" s="6">
        <v>100</v>
      </c>
    </row>
    <row r="57" spans="1:6" x14ac:dyDescent="0.2">
      <c r="A57" s="24"/>
      <c r="B57" s="24"/>
      <c r="C57" s="24"/>
      <c r="D57" s="24"/>
      <c r="E57" s="24"/>
      <c r="F57" s="8">
        <f>(F55+F56)/2</f>
        <v>100</v>
      </c>
    </row>
    <row r="58" spans="1:6" ht="18.75" customHeight="1" x14ac:dyDescent="0.2">
      <c r="A58" s="26" t="s">
        <v>23</v>
      </c>
      <c r="B58" s="27"/>
      <c r="C58" s="27"/>
      <c r="D58" s="27"/>
      <c r="E58" s="27"/>
      <c r="F58" s="28"/>
    </row>
    <row r="59" spans="1:6" ht="38.25" x14ac:dyDescent="0.2">
      <c r="A59" s="4">
        <v>33</v>
      </c>
      <c r="B59" s="7" t="s">
        <v>120</v>
      </c>
      <c r="C59" s="4" t="s">
        <v>53</v>
      </c>
      <c r="D59" s="4">
        <v>70.7</v>
      </c>
      <c r="E59" s="4">
        <v>78.900000000000006</v>
      </c>
      <c r="F59" s="6">
        <f>D59/E59*100</f>
        <v>89.607097591888461</v>
      </c>
    </row>
    <row r="60" spans="1:6" ht="25.5" x14ac:dyDescent="0.2">
      <c r="A60" s="4">
        <v>34</v>
      </c>
      <c r="B60" s="7" t="s">
        <v>121</v>
      </c>
      <c r="C60" s="4" t="s">
        <v>55</v>
      </c>
      <c r="D60" s="4">
        <v>161.5</v>
      </c>
      <c r="E60" s="4">
        <v>128.30000000000001</v>
      </c>
      <c r="F60" s="6">
        <v>100</v>
      </c>
    </row>
    <row r="61" spans="1:6" x14ac:dyDescent="0.2">
      <c r="A61" s="24"/>
      <c r="B61" s="24"/>
      <c r="C61" s="24"/>
      <c r="D61" s="24"/>
      <c r="E61" s="24"/>
      <c r="F61" s="8">
        <f>(F59+F60)/2</f>
        <v>94.803548795944238</v>
      </c>
    </row>
    <row r="62" spans="1:6" ht="18.75" customHeight="1" x14ac:dyDescent="0.2">
      <c r="A62" s="26" t="s">
        <v>122</v>
      </c>
      <c r="B62" s="27"/>
      <c r="C62" s="27"/>
      <c r="D62" s="27"/>
      <c r="E62" s="27"/>
      <c r="F62" s="28"/>
    </row>
    <row r="63" spans="1:6" ht="38.25" x14ac:dyDescent="0.2">
      <c r="A63" s="4">
        <v>35</v>
      </c>
      <c r="B63" s="7" t="s">
        <v>69</v>
      </c>
      <c r="C63" s="4" t="s">
        <v>53</v>
      </c>
      <c r="D63" s="4">
        <v>0</v>
      </c>
      <c r="E63" s="4">
        <v>0</v>
      </c>
      <c r="F63" s="6">
        <v>100</v>
      </c>
    </row>
    <row r="64" spans="1:6" ht="38.25" x14ac:dyDescent="0.2">
      <c r="A64" s="4">
        <v>36</v>
      </c>
      <c r="B64" s="7" t="s">
        <v>70</v>
      </c>
      <c r="C64" s="4" t="s">
        <v>55</v>
      </c>
      <c r="D64" s="4">
        <v>1.8</v>
      </c>
      <c r="E64" s="4">
        <v>1.8</v>
      </c>
      <c r="F64" s="6">
        <f t="shared" ref="F64:F66" si="4">E64/D64*100</f>
        <v>100</v>
      </c>
    </row>
    <row r="65" spans="1:6" ht="38.25" x14ac:dyDescent="0.2">
      <c r="A65" s="4">
        <v>37</v>
      </c>
      <c r="B65" s="7" t="s">
        <v>71</v>
      </c>
      <c r="C65" s="4" t="s">
        <v>55</v>
      </c>
      <c r="D65" s="4">
        <v>1.9</v>
      </c>
      <c r="E65" s="4">
        <v>1.9</v>
      </c>
      <c r="F65" s="6">
        <f t="shared" si="4"/>
        <v>100</v>
      </c>
    </row>
    <row r="66" spans="1:6" ht="38.25" x14ac:dyDescent="0.2">
      <c r="A66" s="4">
        <v>38</v>
      </c>
      <c r="B66" s="7" t="s">
        <v>72</v>
      </c>
      <c r="C66" s="4" t="s">
        <v>55</v>
      </c>
      <c r="D66" s="4">
        <v>100</v>
      </c>
      <c r="E66" s="4">
        <v>100</v>
      </c>
      <c r="F66" s="6">
        <f t="shared" si="4"/>
        <v>100</v>
      </c>
    </row>
    <row r="67" spans="1:6" x14ac:dyDescent="0.2">
      <c r="A67" s="24"/>
      <c r="B67" s="24"/>
      <c r="C67" s="24"/>
      <c r="D67" s="24"/>
      <c r="E67" s="24"/>
      <c r="F67" s="8">
        <f>(F66+F65+F64+F63)/4</f>
        <v>100</v>
      </c>
    </row>
    <row r="68" spans="1:6" ht="18.75" customHeight="1" x14ac:dyDescent="0.2">
      <c r="A68" s="26" t="s">
        <v>123</v>
      </c>
      <c r="B68" s="27"/>
      <c r="C68" s="27"/>
      <c r="D68" s="27"/>
      <c r="E68" s="27"/>
      <c r="F68" s="28"/>
    </row>
    <row r="69" spans="1:6" ht="25.5" x14ac:dyDescent="0.2">
      <c r="A69" s="4">
        <v>39</v>
      </c>
      <c r="B69" s="7" t="s">
        <v>73</v>
      </c>
      <c r="C69" s="4" t="s">
        <v>55</v>
      </c>
      <c r="D69" s="4">
        <v>0</v>
      </c>
      <c r="E69" s="4">
        <v>0</v>
      </c>
      <c r="F69" s="6">
        <v>100</v>
      </c>
    </row>
    <row r="70" spans="1:6" ht="25.5" x14ac:dyDescent="0.2">
      <c r="A70" s="4">
        <v>40</v>
      </c>
      <c r="B70" s="7" t="s">
        <v>24</v>
      </c>
      <c r="C70" s="4" t="s">
        <v>55</v>
      </c>
      <c r="D70" s="4">
        <v>3500</v>
      </c>
      <c r="E70" s="4">
        <v>3500</v>
      </c>
      <c r="F70" s="6">
        <f>E70/D70*100</f>
        <v>100</v>
      </c>
    </row>
    <row r="71" spans="1:6" ht="51" x14ac:dyDescent="0.2">
      <c r="A71" s="4">
        <v>41</v>
      </c>
      <c r="B71" s="7" t="s">
        <v>25</v>
      </c>
      <c r="C71" s="4" t="s">
        <v>55</v>
      </c>
      <c r="D71" s="4">
        <v>0</v>
      </c>
      <c r="E71" s="4">
        <v>0</v>
      </c>
      <c r="F71" s="6">
        <v>100</v>
      </c>
    </row>
    <row r="72" spans="1:6" ht="25.5" x14ac:dyDescent="0.2">
      <c r="A72" s="4">
        <v>42</v>
      </c>
      <c r="B72" s="7" t="s">
        <v>27</v>
      </c>
      <c r="C72" s="4" t="s">
        <v>55</v>
      </c>
      <c r="D72" s="4">
        <v>0</v>
      </c>
      <c r="E72" s="4">
        <v>0</v>
      </c>
      <c r="F72" s="6">
        <v>100</v>
      </c>
    </row>
    <row r="73" spans="1:6" ht="25.5" x14ac:dyDescent="0.2">
      <c r="A73" s="4">
        <v>43</v>
      </c>
      <c r="B73" s="7" t="s">
        <v>26</v>
      </c>
      <c r="C73" s="4" t="s">
        <v>55</v>
      </c>
      <c r="D73" s="4">
        <v>0</v>
      </c>
      <c r="E73" s="4">
        <v>0</v>
      </c>
      <c r="F73" s="6">
        <v>100</v>
      </c>
    </row>
    <row r="74" spans="1:6" ht="25.5" x14ac:dyDescent="0.2">
      <c r="A74" s="4">
        <v>44</v>
      </c>
      <c r="B74" s="7" t="s">
        <v>74</v>
      </c>
      <c r="C74" s="4" t="s">
        <v>55</v>
      </c>
      <c r="D74" s="4">
        <v>0</v>
      </c>
      <c r="E74" s="4">
        <v>0</v>
      </c>
      <c r="F74" s="6">
        <v>100</v>
      </c>
    </row>
    <row r="75" spans="1:6" ht="63.75" x14ac:dyDescent="0.2">
      <c r="A75" s="4">
        <v>45</v>
      </c>
      <c r="B75" s="7" t="s">
        <v>75</v>
      </c>
      <c r="C75" s="4" t="s">
        <v>55</v>
      </c>
      <c r="D75" s="4">
        <v>100</v>
      </c>
      <c r="E75" s="4">
        <v>100</v>
      </c>
      <c r="F75" s="6">
        <f t="shared" ref="F75" si="5">E75/D75*100</f>
        <v>100</v>
      </c>
    </row>
    <row r="76" spans="1:6" x14ac:dyDescent="0.2">
      <c r="A76" s="24"/>
      <c r="B76" s="24"/>
      <c r="C76" s="24"/>
      <c r="D76" s="24"/>
      <c r="E76" s="24"/>
      <c r="F76" s="8">
        <f>(F75+F74+F73+F71+F69+F70+F72)/7</f>
        <v>100</v>
      </c>
    </row>
    <row r="77" spans="1:6" ht="18.75" customHeight="1" x14ac:dyDescent="0.2">
      <c r="A77" s="26" t="s">
        <v>124</v>
      </c>
      <c r="B77" s="27"/>
      <c r="C77" s="27"/>
      <c r="D77" s="27"/>
      <c r="E77" s="27"/>
      <c r="F77" s="28"/>
    </row>
    <row r="78" spans="1:6" ht="38.25" x14ac:dyDescent="0.2">
      <c r="A78" s="11">
        <v>46</v>
      </c>
      <c r="B78" s="5" t="s">
        <v>76</v>
      </c>
      <c r="C78" s="4" t="s">
        <v>53</v>
      </c>
      <c r="D78" s="4">
        <v>0</v>
      </c>
      <c r="E78" s="4">
        <v>0</v>
      </c>
      <c r="F78" s="6">
        <v>100</v>
      </c>
    </row>
    <row r="79" spans="1:6" x14ac:dyDescent="0.2">
      <c r="A79" s="11">
        <v>47</v>
      </c>
      <c r="B79" s="5" t="s">
        <v>29</v>
      </c>
      <c r="C79" s="4" t="s">
        <v>55</v>
      </c>
      <c r="D79" s="4">
        <v>0</v>
      </c>
      <c r="E79" s="4">
        <v>0</v>
      </c>
      <c r="F79" s="6">
        <v>100</v>
      </c>
    </row>
    <row r="80" spans="1:6" x14ac:dyDescent="0.2">
      <c r="A80" s="11">
        <v>48</v>
      </c>
      <c r="B80" s="7" t="e">
        <f>'[1]целевые '!B13</f>
        <v>#REF!</v>
      </c>
      <c r="C80" s="4" t="s">
        <v>55</v>
      </c>
      <c r="D80" s="4">
        <v>0</v>
      </c>
      <c r="E80" s="4">
        <v>0</v>
      </c>
      <c r="F80" s="6">
        <v>100</v>
      </c>
    </row>
    <row r="81" spans="1:6" ht="25.5" x14ac:dyDescent="0.2">
      <c r="A81" s="11">
        <v>49</v>
      </c>
      <c r="B81" s="7" t="s">
        <v>30</v>
      </c>
      <c r="C81" s="4" t="s">
        <v>55</v>
      </c>
      <c r="D81" s="4">
        <v>48</v>
      </c>
      <c r="E81" s="4">
        <v>48</v>
      </c>
      <c r="F81" s="6">
        <f t="shared" ref="F81" si="6">E81/D81*100</f>
        <v>100</v>
      </c>
    </row>
    <row r="82" spans="1:6" ht="38.25" x14ac:dyDescent="0.2">
      <c r="A82" s="11">
        <v>50</v>
      </c>
      <c r="B82" s="7" t="s">
        <v>28</v>
      </c>
      <c r="C82" s="4" t="s">
        <v>55</v>
      </c>
      <c r="D82" s="4">
        <v>0</v>
      </c>
      <c r="E82" s="4">
        <v>0</v>
      </c>
      <c r="F82" s="6">
        <v>100</v>
      </c>
    </row>
    <row r="83" spans="1:6" ht="47.25" customHeight="1" x14ac:dyDescent="0.2">
      <c r="A83" s="11">
        <v>51</v>
      </c>
      <c r="B83" s="7" t="e">
        <f>'[1]целевые '!B16</f>
        <v>#REF!</v>
      </c>
      <c r="C83" s="4" t="s">
        <v>55</v>
      </c>
      <c r="D83" s="4">
        <v>0</v>
      </c>
      <c r="E83" s="4">
        <v>0</v>
      </c>
      <c r="F83" s="6">
        <v>100</v>
      </c>
    </row>
    <row r="84" spans="1:6" x14ac:dyDescent="0.2">
      <c r="A84" s="24"/>
      <c r="B84" s="24"/>
      <c r="C84" s="24"/>
      <c r="D84" s="24"/>
      <c r="E84" s="24"/>
      <c r="F84" s="8">
        <f>SUM(F78:F83)/9</f>
        <v>66.666666666666671</v>
      </c>
    </row>
    <row r="85" spans="1:6" ht="18.75" customHeight="1" x14ac:dyDescent="0.2">
      <c r="A85" s="26" t="s">
        <v>31</v>
      </c>
      <c r="B85" s="27"/>
      <c r="C85" s="27"/>
      <c r="D85" s="27"/>
      <c r="E85" s="27"/>
      <c r="F85" s="28"/>
    </row>
    <row r="86" spans="1:6" ht="63.75" x14ac:dyDescent="0.2">
      <c r="A86" s="4">
        <v>52</v>
      </c>
      <c r="B86" s="7" t="s">
        <v>77</v>
      </c>
      <c r="C86" s="4" t="s">
        <v>118</v>
      </c>
      <c r="D86" s="4">
        <v>300</v>
      </c>
      <c r="E86" s="4">
        <v>404.5</v>
      </c>
      <c r="F86" s="6">
        <v>100</v>
      </c>
    </row>
    <row r="87" spans="1:6" ht="38.25" x14ac:dyDescent="0.2">
      <c r="A87" s="4">
        <v>53</v>
      </c>
      <c r="B87" s="7" t="s">
        <v>32</v>
      </c>
      <c r="C87" s="4" t="s">
        <v>53</v>
      </c>
      <c r="D87" s="4">
        <v>3.1</v>
      </c>
      <c r="E87" s="4">
        <v>7.4</v>
      </c>
      <c r="F87" s="6">
        <v>100</v>
      </c>
    </row>
    <row r="88" spans="1:6" ht="38.25" x14ac:dyDescent="0.2">
      <c r="A88" s="4">
        <v>54</v>
      </c>
      <c r="B88" s="7" t="s">
        <v>48</v>
      </c>
      <c r="C88" s="4" t="s">
        <v>55</v>
      </c>
      <c r="D88" s="4">
        <v>3</v>
      </c>
      <c r="E88" s="4">
        <v>2</v>
      </c>
      <c r="F88" s="6">
        <f t="shared" ref="F88" si="7">E88/D88*100</f>
        <v>66.666666666666657</v>
      </c>
    </row>
    <row r="89" spans="1:6" x14ac:dyDescent="0.2">
      <c r="A89" s="22"/>
      <c r="B89" s="22"/>
      <c r="C89" s="22"/>
      <c r="D89" s="22"/>
      <c r="E89" s="22"/>
      <c r="F89" s="8">
        <f>(F88+F86+F87)/3</f>
        <v>88.888888888888872</v>
      </c>
    </row>
    <row r="90" spans="1:6" ht="18.75" customHeight="1" x14ac:dyDescent="0.2">
      <c r="A90" s="26" t="s">
        <v>33</v>
      </c>
      <c r="B90" s="27"/>
      <c r="C90" s="27"/>
      <c r="D90" s="27"/>
      <c r="E90" s="27"/>
      <c r="F90" s="28"/>
    </row>
    <row r="91" spans="1:6" ht="51" x14ac:dyDescent="0.2">
      <c r="A91" s="4">
        <v>55</v>
      </c>
      <c r="B91" s="7" t="s">
        <v>78</v>
      </c>
      <c r="C91" s="4" t="s">
        <v>55</v>
      </c>
      <c r="D91" s="4">
        <v>4</v>
      </c>
      <c r="E91" s="4">
        <v>4</v>
      </c>
      <c r="F91" s="6">
        <f>E91/D91*100</f>
        <v>100</v>
      </c>
    </row>
    <row r="92" spans="1:6" x14ac:dyDescent="0.2">
      <c r="A92" s="4">
        <v>56</v>
      </c>
      <c r="B92" s="7" t="s">
        <v>79</v>
      </c>
      <c r="C92" s="4" t="s">
        <v>55</v>
      </c>
      <c r="D92" s="4">
        <v>38</v>
      </c>
      <c r="E92" s="4">
        <v>38</v>
      </c>
      <c r="F92" s="6">
        <f t="shared" ref="F92:F93" si="8">E92/D92*100</f>
        <v>100</v>
      </c>
    </row>
    <row r="93" spans="1:6" ht="38.25" x14ac:dyDescent="0.2">
      <c r="A93" s="4">
        <v>57</v>
      </c>
      <c r="B93" s="7" t="s">
        <v>80</v>
      </c>
      <c r="C93" s="4" t="s">
        <v>55</v>
      </c>
      <c r="D93" s="4">
        <v>80</v>
      </c>
      <c r="E93" s="4">
        <v>80</v>
      </c>
      <c r="F93" s="6">
        <f t="shared" si="8"/>
        <v>100</v>
      </c>
    </row>
    <row r="94" spans="1:6" x14ac:dyDescent="0.2">
      <c r="A94" s="24"/>
      <c r="B94" s="24"/>
      <c r="C94" s="24"/>
      <c r="D94" s="24"/>
      <c r="E94" s="24"/>
      <c r="F94" s="8">
        <f>(F91+F92+F93)/3</f>
        <v>100</v>
      </c>
    </row>
    <row r="95" spans="1:6" ht="18.75" customHeight="1" x14ac:dyDescent="0.2">
      <c r="A95" s="26" t="s">
        <v>34</v>
      </c>
      <c r="B95" s="27"/>
      <c r="C95" s="27"/>
      <c r="D95" s="27"/>
      <c r="E95" s="27"/>
      <c r="F95" s="28"/>
    </row>
    <row r="96" spans="1:6" ht="25.5" x14ac:dyDescent="0.2">
      <c r="A96" s="4">
        <v>58</v>
      </c>
      <c r="B96" s="12" t="s">
        <v>35</v>
      </c>
      <c r="C96" s="4" t="s">
        <v>55</v>
      </c>
      <c r="D96" s="4">
        <v>228</v>
      </c>
      <c r="E96" s="6">
        <v>249</v>
      </c>
      <c r="F96" s="6">
        <v>100</v>
      </c>
    </row>
    <row r="97" spans="1:6" ht="63.75" x14ac:dyDescent="0.2">
      <c r="A97" s="4">
        <v>59</v>
      </c>
      <c r="B97" s="12" t="s">
        <v>81</v>
      </c>
      <c r="C97" s="4" t="s">
        <v>53</v>
      </c>
      <c r="D97" s="4">
        <v>0</v>
      </c>
      <c r="E97" s="9">
        <v>0</v>
      </c>
      <c r="F97" s="6">
        <v>100</v>
      </c>
    </row>
    <row r="98" spans="1:6" ht="25.5" x14ac:dyDescent="0.2">
      <c r="A98" s="4">
        <v>60</v>
      </c>
      <c r="B98" s="12" t="s">
        <v>36</v>
      </c>
      <c r="C98" s="4" t="s">
        <v>53</v>
      </c>
      <c r="D98" s="4">
        <v>80.599999999999994</v>
      </c>
      <c r="E98" s="4">
        <v>80.599999999999994</v>
      </c>
      <c r="F98" s="6">
        <f>E98/D98*100</f>
        <v>100</v>
      </c>
    </row>
    <row r="99" spans="1:6" ht="25.5" x14ac:dyDescent="0.2">
      <c r="A99" s="4">
        <v>61</v>
      </c>
      <c r="B99" s="12" t="s">
        <v>82</v>
      </c>
      <c r="C99" s="4" t="s">
        <v>53</v>
      </c>
      <c r="D99" s="4">
        <v>0</v>
      </c>
      <c r="E99" s="4">
        <v>0</v>
      </c>
      <c r="F99" s="6">
        <v>100</v>
      </c>
    </row>
    <row r="100" spans="1:6" x14ac:dyDescent="0.2">
      <c r="A100" s="24"/>
      <c r="B100" s="24"/>
      <c r="C100" s="24"/>
      <c r="D100" s="24"/>
      <c r="E100" s="24"/>
      <c r="F100" s="8">
        <f>(F97+F98+F96+F99)/4</f>
        <v>100</v>
      </c>
    </row>
    <row r="101" spans="1:6" ht="18.75" customHeight="1" x14ac:dyDescent="0.2">
      <c r="A101" s="26" t="s">
        <v>37</v>
      </c>
      <c r="B101" s="27"/>
      <c r="C101" s="27"/>
      <c r="D101" s="27"/>
      <c r="E101" s="27"/>
      <c r="F101" s="28"/>
    </row>
    <row r="102" spans="1:6" ht="25.5" x14ac:dyDescent="0.2">
      <c r="A102" s="4">
        <v>62</v>
      </c>
      <c r="B102" s="7" t="s">
        <v>83</v>
      </c>
      <c r="C102" s="4" t="s">
        <v>53</v>
      </c>
      <c r="D102" s="4" t="s">
        <v>135</v>
      </c>
      <c r="E102" s="13">
        <v>2.1999999999999999E-2</v>
      </c>
      <c r="F102" s="6">
        <v>100</v>
      </c>
    </row>
    <row r="103" spans="1:6" ht="25.5" x14ac:dyDescent="0.2">
      <c r="A103" s="4">
        <v>63</v>
      </c>
      <c r="B103" s="7" t="s">
        <v>84</v>
      </c>
      <c r="C103" s="4" t="s">
        <v>55</v>
      </c>
      <c r="D103" s="4" t="s">
        <v>136</v>
      </c>
      <c r="E103" s="14">
        <v>1.0000000000000001E-5</v>
      </c>
      <c r="F103" s="6">
        <v>100</v>
      </c>
    </row>
    <row r="104" spans="1:6" ht="25.5" x14ac:dyDescent="0.2">
      <c r="A104" s="4">
        <v>64</v>
      </c>
      <c r="B104" s="7" t="s">
        <v>85</v>
      </c>
      <c r="C104" s="4" t="s">
        <v>55</v>
      </c>
      <c r="D104" s="4" t="s">
        <v>46</v>
      </c>
      <c r="E104" s="4" t="s">
        <v>46</v>
      </c>
      <c r="F104" s="6">
        <v>100</v>
      </c>
    </row>
    <row r="105" spans="1:6" ht="51" x14ac:dyDescent="0.2">
      <c r="A105" s="4">
        <v>65</v>
      </c>
      <c r="B105" s="7" t="s">
        <v>86</v>
      </c>
      <c r="C105" s="4" t="s">
        <v>55</v>
      </c>
      <c r="D105" s="4" t="s">
        <v>46</v>
      </c>
      <c r="E105" s="4" t="s">
        <v>46</v>
      </c>
      <c r="F105" s="6">
        <v>100</v>
      </c>
    </row>
    <row r="106" spans="1:6" x14ac:dyDescent="0.2">
      <c r="A106" s="24"/>
      <c r="B106" s="24"/>
      <c r="C106" s="24"/>
      <c r="D106" s="24"/>
      <c r="E106" s="24"/>
      <c r="F106" s="8">
        <f>(F105+F104+F103+F102)/4</f>
        <v>100</v>
      </c>
    </row>
    <row r="107" spans="1:6" ht="18.75" customHeight="1" x14ac:dyDescent="0.2">
      <c r="A107" s="29" t="s">
        <v>38</v>
      </c>
      <c r="B107" s="30"/>
      <c r="C107" s="30"/>
      <c r="D107" s="30"/>
      <c r="E107" s="30"/>
      <c r="F107" s="31"/>
    </row>
    <row r="108" spans="1:6" ht="25.5" x14ac:dyDescent="0.2">
      <c r="A108" s="4">
        <v>66</v>
      </c>
      <c r="B108" s="7" t="s">
        <v>87</v>
      </c>
      <c r="C108" s="4" t="s">
        <v>55</v>
      </c>
      <c r="D108" s="4">
        <v>5</v>
      </c>
      <c r="E108" s="4">
        <v>8</v>
      </c>
      <c r="F108" s="6">
        <v>100</v>
      </c>
    </row>
    <row r="109" spans="1:6" ht="38.25" x14ac:dyDescent="0.2">
      <c r="A109" s="4">
        <v>67</v>
      </c>
      <c r="B109" s="7" t="s">
        <v>88</v>
      </c>
      <c r="C109" s="4" t="s">
        <v>59</v>
      </c>
      <c r="D109" s="4">
        <v>0</v>
      </c>
      <c r="E109" s="4">
        <v>0</v>
      </c>
      <c r="F109" s="6">
        <v>100</v>
      </c>
    </row>
    <row r="110" spans="1:6" ht="51" x14ac:dyDescent="0.2">
      <c r="A110" s="4">
        <v>68</v>
      </c>
      <c r="B110" s="7" t="s">
        <v>89</v>
      </c>
      <c r="C110" s="4" t="s">
        <v>55</v>
      </c>
      <c r="D110" s="4">
        <v>5</v>
      </c>
      <c r="E110" s="4">
        <v>5</v>
      </c>
      <c r="F110" s="6">
        <f>E110/D110*100</f>
        <v>100</v>
      </c>
    </row>
    <row r="111" spans="1:6" ht="76.5" x14ac:dyDescent="0.2">
      <c r="A111" s="4">
        <v>69</v>
      </c>
      <c r="B111" s="7" t="s">
        <v>47</v>
      </c>
      <c r="C111" s="4" t="s">
        <v>125</v>
      </c>
      <c r="D111" s="4">
        <v>1E-3</v>
      </c>
      <c r="E111" s="4">
        <v>6.9999999999999999E-4</v>
      </c>
      <c r="F111" s="6">
        <f t="shared" ref="F111:F112" si="9">E111/D111*100</f>
        <v>70</v>
      </c>
    </row>
    <row r="112" spans="1:6" ht="25.5" x14ac:dyDescent="0.2">
      <c r="A112" s="4">
        <v>70</v>
      </c>
      <c r="B112" s="7" t="s">
        <v>126</v>
      </c>
      <c r="C112" s="4" t="s">
        <v>118</v>
      </c>
      <c r="D112" s="4">
        <v>5.5</v>
      </c>
      <c r="E112" s="4">
        <v>1.94</v>
      </c>
      <c r="F112" s="6">
        <f t="shared" si="9"/>
        <v>35.272727272727273</v>
      </c>
    </row>
    <row r="113" spans="1:6" ht="38.25" x14ac:dyDescent="0.2">
      <c r="A113" s="4">
        <v>71</v>
      </c>
      <c r="B113" s="7" t="s">
        <v>90</v>
      </c>
      <c r="C113" s="4" t="s">
        <v>55</v>
      </c>
      <c r="D113" s="4">
        <v>11.5</v>
      </c>
      <c r="E113" s="4">
        <v>45.1</v>
      </c>
      <c r="F113" s="6">
        <v>100</v>
      </c>
    </row>
    <row r="114" spans="1:6" ht="63.75" x14ac:dyDescent="0.2">
      <c r="A114" s="4">
        <v>72</v>
      </c>
      <c r="B114" s="7" t="s">
        <v>91</v>
      </c>
      <c r="C114" s="4" t="s">
        <v>55</v>
      </c>
      <c r="D114" s="4">
        <v>10</v>
      </c>
      <c r="E114" s="4">
        <v>17</v>
      </c>
      <c r="F114" s="6">
        <v>100</v>
      </c>
    </row>
    <row r="115" spans="1:6" ht="25.5" x14ac:dyDescent="0.2">
      <c r="A115" s="4">
        <v>73</v>
      </c>
      <c r="B115" s="7" t="s">
        <v>127</v>
      </c>
      <c r="C115" s="4" t="s">
        <v>55</v>
      </c>
      <c r="D115" s="4">
        <v>315</v>
      </c>
      <c r="E115" s="4">
        <v>314</v>
      </c>
      <c r="F115" s="6">
        <f t="shared" ref="F115" si="10">E115/D115*100</f>
        <v>99.682539682539684</v>
      </c>
    </row>
    <row r="116" spans="1:6" ht="25.5" x14ac:dyDescent="0.2">
      <c r="A116" s="4">
        <v>74</v>
      </c>
      <c r="B116" s="7" t="s">
        <v>128</v>
      </c>
      <c r="C116" s="4" t="s">
        <v>55</v>
      </c>
      <c r="D116" s="4">
        <v>0</v>
      </c>
      <c r="E116" s="4">
        <v>0</v>
      </c>
      <c r="F116" s="4">
        <v>100</v>
      </c>
    </row>
    <row r="117" spans="1:6" x14ac:dyDescent="0.2">
      <c r="A117" s="22"/>
      <c r="B117" s="22"/>
      <c r="C117" s="22"/>
      <c r="D117" s="22"/>
      <c r="E117" s="22"/>
      <c r="F117" s="8">
        <f>(F114+F110+F108+F111+F112+F113+F115+F116)/9</f>
        <v>78.32836299502965</v>
      </c>
    </row>
    <row r="118" spans="1:6" ht="18.75" customHeight="1" x14ac:dyDescent="0.2">
      <c r="A118" s="23" t="s">
        <v>129</v>
      </c>
      <c r="B118" s="23"/>
      <c r="C118" s="23"/>
      <c r="D118" s="23"/>
      <c r="E118" s="23"/>
      <c r="F118" s="23"/>
    </row>
    <row r="119" spans="1:6" ht="25.5" x14ac:dyDescent="0.2">
      <c r="A119" s="4">
        <v>75</v>
      </c>
      <c r="B119" s="7" t="s">
        <v>92</v>
      </c>
      <c r="C119" s="4" t="s">
        <v>53</v>
      </c>
      <c r="D119" s="4">
        <v>0</v>
      </c>
      <c r="E119" s="4">
        <v>0.6</v>
      </c>
      <c r="F119" s="6">
        <v>100</v>
      </c>
    </row>
    <row r="120" spans="1:6" ht="51" x14ac:dyDescent="0.2">
      <c r="A120" s="4">
        <v>76</v>
      </c>
      <c r="B120" s="7" t="s">
        <v>39</v>
      </c>
      <c r="C120" s="4" t="s">
        <v>55</v>
      </c>
      <c r="D120" s="4">
        <v>0</v>
      </c>
      <c r="E120" s="6">
        <v>98.4</v>
      </c>
      <c r="F120" s="6">
        <v>100</v>
      </c>
    </row>
    <row r="121" spans="1:6" ht="76.5" x14ac:dyDescent="0.2">
      <c r="A121" s="4">
        <v>77</v>
      </c>
      <c r="B121" s="7" t="s">
        <v>93</v>
      </c>
      <c r="C121" s="4" t="s">
        <v>53</v>
      </c>
      <c r="D121" s="4">
        <v>0</v>
      </c>
      <c r="E121" s="6">
        <v>88.2</v>
      </c>
      <c r="F121" s="6">
        <v>100</v>
      </c>
    </row>
    <row r="122" spans="1:6" ht="76.5" x14ac:dyDescent="0.2">
      <c r="A122" s="4">
        <v>78</v>
      </c>
      <c r="B122" s="7" t="s">
        <v>40</v>
      </c>
      <c r="C122" s="4" t="s">
        <v>53</v>
      </c>
      <c r="D122" s="4">
        <v>100</v>
      </c>
      <c r="E122" s="6">
        <v>100</v>
      </c>
      <c r="F122" s="6">
        <f t="shared" ref="F122:F123" si="11">E122/D122*100</f>
        <v>100</v>
      </c>
    </row>
    <row r="123" spans="1:6" ht="25.5" x14ac:dyDescent="0.2">
      <c r="A123" s="4">
        <v>79</v>
      </c>
      <c r="B123" s="7" t="s">
        <v>94</v>
      </c>
      <c r="C123" s="4" t="s">
        <v>55</v>
      </c>
      <c r="D123" s="4">
        <v>25</v>
      </c>
      <c r="E123" s="4">
        <v>17.399999999999999</v>
      </c>
      <c r="F123" s="6">
        <f t="shared" si="11"/>
        <v>69.599999999999994</v>
      </c>
    </row>
    <row r="124" spans="1:6" x14ac:dyDescent="0.2">
      <c r="A124" s="4">
        <v>80</v>
      </c>
      <c r="B124" s="7" t="s">
        <v>95</v>
      </c>
      <c r="C124" s="4" t="s">
        <v>55</v>
      </c>
      <c r="D124" s="4">
        <v>0</v>
      </c>
      <c r="E124" s="4">
        <v>1</v>
      </c>
      <c r="F124" s="6">
        <v>100</v>
      </c>
    </row>
    <row r="125" spans="1:6" ht="25.5" x14ac:dyDescent="0.2">
      <c r="A125" s="4">
        <v>81</v>
      </c>
      <c r="B125" s="7" t="s">
        <v>130</v>
      </c>
      <c r="C125" s="4" t="s">
        <v>55</v>
      </c>
      <c r="D125" s="4">
        <v>0</v>
      </c>
      <c r="E125" s="4">
        <v>17</v>
      </c>
      <c r="F125" s="6">
        <v>100</v>
      </c>
    </row>
    <row r="126" spans="1:6" x14ac:dyDescent="0.2">
      <c r="A126" s="32"/>
      <c r="B126" s="32"/>
      <c r="C126" s="32"/>
      <c r="D126" s="32"/>
      <c r="E126" s="32"/>
      <c r="F126" s="8">
        <f>(F119+F121+F120+F122+F123+F124+F125)/7</f>
        <v>95.657142857142858</v>
      </c>
    </row>
    <row r="127" spans="1:6" ht="18.75" customHeight="1" x14ac:dyDescent="0.2">
      <c r="A127" s="23" t="s">
        <v>41</v>
      </c>
      <c r="B127" s="23"/>
      <c r="C127" s="23"/>
      <c r="D127" s="23"/>
      <c r="E127" s="23"/>
      <c r="F127" s="23"/>
    </row>
    <row r="128" spans="1:6" ht="76.5" x14ac:dyDescent="0.2">
      <c r="A128" s="4">
        <v>82</v>
      </c>
      <c r="B128" s="7" t="s">
        <v>42</v>
      </c>
      <c r="C128" s="4" t="s">
        <v>55</v>
      </c>
      <c r="D128" s="4">
        <v>25</v>
      </c>
      <c r="E128" s="4">
        <v>61.4</v>
      </c>
      <c r="F128" s="6">
        <v>100</v>
      </c>
    </row>
    <row r="129" spans="1:6" ht="51" x14ac:dyDescent="0.2">
      <c r="A129" s="4">
        <v>83</v>
      </c>
      <c r="B129" s="7" t="s">
        <v>43</v>
      </c>
      <c r="C129" s="4" t="s">
        <v>55</v>
      </c>
      <c r="D129" s="4">
        <v>18.7</v>
      </c>
      <c r="E129" s="4">
        <v>85.7</v>
      </c>
      <c r="F129" s="6">
        <v>100</v>
      </c>
    </row>
    <row r="130" spans="1:6" ht="25.5" x14ac:dyDescent="0.2">
      <c r="A130" s="4">
        <v>84</v>
      </c>
      <c r="B130" s="7" t="s">
        <v>44</v>
      </c>
      <c r="C130" s="4" t="s">
        <v>55</v>
      </c>
      <c r="D130" s="4">
        <v>95</v>
      </c>
      <c r="E130" s="4">
        <v>95</v>
      </c>
      <c r="F130" s="6">
        <f t="shared" ref="F130" si="12">E130/D130*100</f>
        <v>100</v>
      </c>
    </row>
    <row r="131" spans="1:6" ht="25.5" x14ac:dyDescent="0.2">
      <c r="A131" s="4">
        <v>85</v>
      </c>
      <c r="B131" s="7" t="s">
        <v>45</v>
      </c>
      <c r="C131" s="4" t="s">
        <v>55</v>
      </c>
      <c r="D131" s="4">
        <v>1500</v>
      </c>
      <c r="E131" s="4">
        <v>1753</v>
      </c>
      <c r="F131" s="6">
        <v>100</v>
      </c>
    </row>
    <row r="132" spans="1:6" x14ac:dyDescent="0.2">
      <c r="A132" s="24"/>
      <c r="B132" s="24"/>
      <c r="C132" s="24"/>
      <c r="D132" s="24"/>
      <c r="E132" s="24"/>
      <c r="F132" s="15">
        <f>(F131++F130+F129+F128)/4</f>
        <v>100</v>
      </c>
    </row>
    <row r="133" spans="1:6" ht="18.75" customHeight="1" x14ac:dyDescent="0.2">
      <c r="A133" s="23" t="s">
        <v>131</v>
      </c>
      <c r="B133" s="23"/>
      <c r="C133" s="23"/>
      <c r="D133" s="23"/>
      <c r="E133" s="23"/>
      <c r="F133" s="23"/>
    </row>
    <row r="134" spans="1:6" ht="38.25" x14ac:dyDescent="0.2">
      <c r="A134" s="4">
        <v>86</v>
      </c>
      <c r="B134" s="7" t="s">
        <v>96</v>
      </c>
      <c r="C134" s="4" t="s">
        <v>55</v>
      </c>
      <c r="D134" s="4">
        <v>60</v>
      </c>
      <c r="E134" s="4">
        <v>60</v>
      </c>
      <c r="F134" s="6">
        <v>100</v>
      </c>
    </row>
    <row r="135" spans="1:6" ht="25.5" x14ac:dyDescent="0.2">
      <c r="A135" s="4">
        <v>87</v>
      </c>
      <c r="B135" s="7" t="s">
        <v>97</v>
      </c>
      <c r="C135" s="4" t="s">
        <v>55</v>
      </c>
      <c r="D135" s="16">
        <v>0</v>
      </c>
      <c r="E135" s="18">
        <v>0</v>
      </c>
      <c r="F135" s="6">
        <v>100</v>
      </c>
    </row>
    <row r="136" spans="1:6" x14ac:dyDescent="0.2">
      <c r="A136" s="4">
        <v>88</v>
      </c>
      <c r="B136" s="7" t="s">
        <v>98</v>
      </c>
      <c r="C136" s="4" t="s">
        <v>55</v>
      </c>
      <c r="D136" s="17">
        <v>40438</v>
      </c>
      <c r="E136" s="17">
        <v>40438</v>
      </c>
      <c r="F136" s="6">
        <f t="shared" ref="F136:F137" si="13">E136/D136*100</f>
        <v>100</v>
      </c>
    </row>
    <row r="137" spans="1:6" ht="25.5" x14ac:dyDescent="0.2">
      <c r="A137" s="4">
        <v>89</v>
      </c>
      <c r="B137" s="7" t="s">
        <v>99</v>
      </c>
      <c r="C137" s="4" t="s">
        <v>55</v>
      </c>
      <c r="D137" s="4">
        <v>100</v>
      </c>
      <c r="E137" s="4">
        <v>100</v>
      </c>
      <c r="F137" s="6">
        <f t="shared" si="13"/>
        <v>100</v>
      </c>
    </row>
    <row r="138" spans="1:6" ht="38.25" x14ac:dyDescent="0.2">
      <c r="A138" s="4">
        <v>90</v>
      </c>
      <c r="B138" s="7" t="s">
        <v>100</v>
      </c>
      <c r="C138" s="4" t="s">
        <v>55</v>
      </c>
      <c r="D138" s="4">
        <v>0</v>
      </c>
      <c r="E138" s="4">
        <v>0</v>
      </c>
      <c r="F138" s="6">
        <v>100</v>
      </c>
    </row>
    <row r="139" spans="1:6" x14ac:dyDescent="0.2">
      <c r="A139" s="4">
        <v>91</v>
      </c>
      <c r="B139" s="7" t="s">
        <v>101</v>
      </c>
      <c r="C139" s="4" t="s">
        <v>55</v>
      </c>
      <c r="D139" s="18">
        <v>0</v>
      </c>
      <c r="E139" s="19">
        <v>0</v>
      </c>
      <c r="F139" s="6">
        <v>100</v>
      </c>
    </row>
    <row r="140" spans="1:6" x14ac:dyDescent="0.2">
      <c r="A140" s="22"/>
      <c r="B140" s="22"/>
      <c r="C140" s="22"/>
      <c r="D140" s="22"/>
      <c r="E140" s="22"/>
      <c r="F140" s="8">
        <f>(F137+F134+F135+F136+F138+F139)/6</f>
        <v>100</v>
      </c>
    </row>
    <row r="141" spans="1:6" ht="18.75" customHeight="1" x14ac:dyDescent="0.2">
      <c r="A141" s="23" t="s">
        <v>132</v>
      </c>
      <c r="B141" s="23"/>
      <c r="C141" s="23"/>
      <c r="D141" s="23"/>
      <c r="E141" s="23"/>
      <c r="F141" s="23"/>
    </row>
    <row r="142" spans="1:6" ht="38.25" x14ac:dyDescent="0.2">
      <c r="A142" s="4">
        <v>92</v>
      </c>
      <c r="B142" s="5" t="s">
        <v>102</v>
      </c>
      <c r="C142" s="4" t="s">
        <v>59</v>
      </c>
      <c r="D142" s="4">
        <v>15</v>
      </c>
      <c r="E142" s="4">
        <v>5</v>
      </c>
      <c r="F142" s="6">
        <f t="shared" ref="F142:F143" si="14">E142/D142*100</f>
        <v>33.333333333333329</v>
      </c>
    </row>
    <row r="143" spans="1:6" ht="76.5" x14ac:dyDescent="0.2">
      <c r="A143" s="4">
        <v>93</v>
      </c>
      <c r="B143" s="5" t="s">
        <v>103</v>
      </c>
      <c r="C143" s="4" t="s">
        <v>59</v>
      </c>
      <c r="D143" s="4">
        <v>100</v>
      </c>
      <c r="E143" s="4">
        <v>100</v>
      </c>
      <c r="F143" s="6">
        <f t="shared" si="14"/>
        <v>100</v>
      </c>
    </row>
    <row r="144" spans="1:6" ht="25.5" x14ac:dyDescent="0.2">
      <c r="A144" s="4">
        <v>94</v>
      </c>
      <c r="B144" s="5" t="s">
        <v>104</v>
      </c>
      <c r="C144" s="4" t="s">
        <v>55</v>
      </c>
      <c r="D144" s="4">
        <v>0</v>
      </c>
      <c r="E144" s="4">
        <v>0</v>
      </c>
      <c r="F144" s="6">
        <v>100</v>
      </c>
    </row>
    <row r="145" spans="1:6" ht="76.5" x14ac:dyDescent="0.2">
      <c r="A145" s="4">
        <v>95</v>
      </c>
      <c r="B145" s="5" t="s">
        <v>105</v>
      </c>
      <c r="C145" s="4" t="s">
        <v>55</v>
      </c>
      <c r="D145" s="4">
        <v>0</v>
      </c>
      <c r="E145" s="4">
        <v>0</v>
      </c>
      <c r="F145" s="6">
        <v>100</v>
      </c>
    </row>
    <row r="146" spans="1:6" x14ac:dyDescent="0.2">
      <c r="A146" s="24"/>
      <c r="B146" s="24"/>
      <c r="C146" s="24"/>
      <c r="D146" s="24"/>
      <c r="E146" s="24"/>
      <c r="F146" s="8">
        <f>(F142+F144+F143+F145)/4</f>
        <v>83.333333333333329</v>
      </c>
    </row>
    <row r="147" spans="1:6" ht="18.75" customHeight="1" x14ac:dyDescent="0.2">
      <c r="A147" s="25" t="s">
        <v>50</v>
      </c>
      <c r="B147" s="25"/>
      <c r="C147" s="25"/>
      <c r="D147" s="25"/>
      <c r="E147" s="25"/>
      <c r="F147" s="21">
        <f>(F15+F19+F27+F32+F37+F47+F53+F57+F61+F67+F76+F84+F89+F94+F100+F106+F117+F126+F132+F140+F146)/21</f>
        <v>88.713785615838574</v>
      </c>
    </row>
  </sheetData>
  <mergeCells count="53">
    <mergeCell ref="A2:F2"/>
    <mergeCell ref="D5:F6"/>
    <mergeCell ref="E1:F1"/>
    <mergeCell ref="A3:F4"/>
    <mergeCell ref="A5:A8"/>
    <mergeCell ref="B5:B8"/>
    <mergeCell ref="D7:D8"/>
    <mergeCell ref="E7:E8"/>
    <mergeCell ref="F7:F8"/>
    <mergeCell ref="C5:C8"/>
    <mergeCell ref="A126:E126"/>
    <mergeCell ref="A127:F127"/>
    <mergeCell ref="A132:E132"/>
    <mergeCell ref="A133:F133"/>
    <mergeCell ref="A16:F16"/>
    <mergeCell ref="A28:F28"/>
    <mergeCell ref="A38:F38"/>
    <mergeCell ref="A19:E19"/>
    <mergeCell ref="A20:F20"/>
    <mergeCell ref="A100:E100"/>
    <mergeCell ref="A76:E76"/>
    <mergeCell ref="A84:E84"/>
    <mergeCell ref="A57:E57"/>
    <mergeCell ref="A61:E61"/>
    <mergeCell ref="A67:E67"/>
    <mergeCell ref="A9:F9"/>
    <mergeCell ref="A54:F54"/>
    <mergeCell ref="A58:F58"/>
    <mergeCell ref="A62:F62"/>
    <mergeCell ref="A68:F68"/>
    <mergeCell ref="A47:E47"/>
    <mergeCell ref="A48:F48"/>
    <mergeCell ref="A53:E53"/>
    <mergeCell ref="A27:E27"/>
    <mergeCell ref="A32:E32"/>
    <mergeCell ref="A33:F33"/>
    <mergeCell ref="A37:E37"/>
    <mergeCell ref="A140:E140"/>
    <mergeCell ref="A141:F141"/>
    <mergeCell ref="A146:E146"/>
    <mergeCell ref="A147:E147"/>
    <mergeCell ref="A15:E15"/>
    <mergeCell ref="A77:F77"/>
    <mergeCell ref="A85:F85"/>
    <mergeCell ref="A90:F90"/>
    <mergeCell ref="A95:F95"/>
    <mergeCell ref="A101:F101"/>
    <mergeCell ref="A106:E106"/>
    <mergeCell ref="A117:E117"/>
    <mergeCell ref="A118:F118"/>
    <mergeCell ref="A107:F107"/>
    <mergeCell ref="A89:E89"/>
    <mergeCell ref="A94:E94"/>
  </mergeCells>
  <pageMargins left="0.7" right="0.7" top="0.75" bottom="0.75" header="0.3" footer="0.3"/>
  <pageSetup paperSize="9" scale="85" fitToHeight="0" orientation="portrait" r:id="rId1"/>
  <rowBreaks count="5" manualBreakCount="5">
    <brk id="32" max="5" man="1"/>
    <brk id="67" max="5" man="1"/>
    <brk id="94" max="5" man="1"/>
    <brk id="117" max="5" man="1"/>
    <brk id="14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Прогноз</vt:lpstr>
      <vt:lpstr>Прогноз!Область_печати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Серебренникова Светлана Николаевна</dc:creator>
  <cp:lastModifiedBy>Шестакова Ольга</cp:lastModifiedBy>
  <cp:lastPrinted>2024-07-08T06:31:59Z</cp:lastPrinted>
  <dcterms:created xsi:type="dcterms:W3CDTF">2022-02-04T07:45:16Z</dcterms:created>
  <dcterms:modified xsi:type="dcterms:W3CDTF">2025-04-24T05:33:14Z</dcterms:modified>
</cp:coreProperties>
</file>