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kitinaIA\Desktop\Экономика\Отчет о ходе реализации мун. программ\2025\1 кв\"/>
    </mc:Choice>
  </mc:AlternateContent>
  <bookViews>
    <workbookView xWindow="0" yWindow="0" windowWidth="28800" windowHeight="12435" firstSheet="7" activeTab="7"/>
  </bookViews>
  <sheets>
    <sheet name="СВОД" sheetId="22" r:id="rId1"/>
    <sheet name="Разв. образ." sheetId="3" r:id="rId2"/>
    <sheet name="Соц. и дем. раз." sheetId="4" r:id="rId3"/>
    <sheet name="Культ. простр." sheetId="13" r:id="rId4"/>
    <sheet name="Разв. физ. кул." sheetId="21" r:id="rId5"/>
    <sheet name="Поддер. занят." sheetId="5" r:id="rId6"/>
    <sheet name="Разв. агропром." sheetId="20" r:id="rId7"/>
    <sheet name="Жилищ. сфер." sheetId="2" r:id="rId8"/>
    <sheet name="Жил.-ком." sheetId="19" r:id="rId9"/>
    <sheet name="Проф. правонар." sheetId="6" r:id="rId10"/>
    <sheet name="Укрепл. межнац." sheetId="7" r:id="rId11"/>
    <sheet name="Безоп. жизн." sheetId="8" r:id="rId12"/>
    <sheet name="Эколог. без." sheetId="15" r:id="rId13"/>
    <sheet name="Разв. эконом." sheetId="14" r:id="rId14"/>
    <sheet name="Цифр. разв." sheetId="9" r:id="rId15"/>
    <sheet name="Совр. трансп." sheetId="16" r:id="rId16"/>
    <sheet name="Управ. мун. фин." sheetId="10" r:id="rId17"/>
    <sheet name="Разв. гражд. общ." sheetId="11" r:id="rId18"/>
    <sheet name="Управ. муниц. имущ." sheetId="17" r:id="rId19"/>
    <sheet name="Муниц. служ." sheetId="1" r:id="rId20"/>
    <sheet name="Содер. гор. тер." sheetId="18" r:id="rId21"/>
    <sheet name="Устойч. разв. КМНС" sheetId="12" r:id="rId22"/>
  </sheets>
  <definedNames>
    <definedName name="_xlnm.Print_Area" localSheetId="1">'Разв. образ.'!$A$1:$H$42</definedName>
  </definedNames>
  <calcPr calcId="152511" iterate="1"/>
</workbook>
</file>

<file path=xl/calcChain.xml><?xml version="1.0" encoding="utf-8"?>
<calcChain xmlns="http://schemas.openxmlformats.org/spreadsheetml/2006/main">
  <c r="D8" i="22" l="1"/>
  <c r="E37" i="21"/>
  <c r="E32" i="21"/>
  <c r="E27" i="21"/>
  <c r="E22" i="21"/>
  <c r="E17" i="21"/>
  <c r="E12" i="21"/>
  <c r="E42" i="2" l="1"/>
  <c r="E37" i="2"/>
  <c r="E32" i="2"/>
  <c r="E27" i="2"/>
  <c r="E22" i="2"/>
  <c r="E17" i="2"/>
  <c r="E12" i="2"/>
  <c r="F27" i="13" l="1"/>
  <c r="G21" i="13"/>
  <c r="F22" i="13"/>
  <c r="E22" i="5"/>
  <c r="E17" i="5"/>
  <c r="E12" i="5"/>
  <c r="G36" i="3" l="1"/>
  <c r="F42" i="3"/>
  <c r="E42" i="3"/>
  <c r="E5" i="1" l="1"/>
  <c r="E7" i="1" s="1"/>
  <c r="F3" i="1"/>
  <c r="F4" i="1"/>
  <c r="F5" i="1"/>
  <c r="F6" i="1"/>
  <c r="E4" i="1"/>
  <c r="E6" i="1"/>
  <c r="E3" i="1"/>
  <c r="E37" i="8" l="1"/>
  <c r="E32" i="8"/>
  <c r="E27" i="8"/>
  <c r="E22" i="8"/>
  <c r="E17" i="8"/>
  <c r="E12" i="8"/>
  <c r="F17" i="19" l="1"/>
  <c r="F22" i="19"/>
  <c r="G15" i="10" l="1"/>
  <c r="G17" i="10"/>
  <c r="E22" i="20" l="1"/>
  <c r="E17" i="20"/>
  <c r="E12" i="20"/>
  <c r="E3" i="12" l="1"/>
  <c r="F3" i="12"/>
  <c r="E4" i="12"/>
  <c r="F4" i="12"/>
  <c r="E5" i="12"/>
  <c r="F5" i="12"/>
  <c r="E6" i="12"/>
  <c r="F6" i="12"/>
  <c r="D4" i="12"/>
  <c r="D5" i="12"/>
  <c r="D6" i="12"/>
  <c r="D3" i="12"/>
  <c r="E37" i="12"/>
  <c r="E32" i="12"/>
  <c r="E27" i="12"/>
  <c r="E22" i="12"/>
  <c r="E17" i="12"/>
  <c r="E12" i="12"/>
  <c r="F37" i="12"/>
  <c r="G37" i="12" s="1"/>
  <c r="D37" i="12"/>
  <c r="G35" i="12"/>
  <c r="E3" i="18"/>
  <c r="F3" i="18"/>
  <c r="E4" i="18"/>
  <c r="F4" i="18"/>
  <c r="E5" i="18"/>
  <c r="F5" i="18"/>
  <c r="E6" i="18"/>
  <c r="F6" i="18"/>
  <c r="D4" i="18"/>
  <c r="D5" i="18"/>
  <c r="D6" i="18"/>
  <c r="D3" i="18"/>
  <c r="E37" i="18"/>
  <c r="E32" i="18"/>
  <c r="E27" i="18"/>
  <c r="E22" i="18"/>
  <c r="E17" i="18"/>
  <c r="E12" i="18"/>
  <c r="D4" i="1"/>
  <c r="D5" i="1"/>
  <c r="D6" i="1"/>
  <c r="D3" i="1"/>
  <c r="F12" i="1"/>
  <c r="E12" i="1"/>
  <c r="D12" i="1"/>
  <c r="E3" i="17"/>
  <c r="F3" i="17"/>
  <c r="E4" i="17"/>
  <c r="F4" i="17"/>
  <c r="E5" i="17"/>
  <c r="F5" i="17"/>
  <c r="E6" i="17"/>
  <c r="F6" i="17"/>
  <c r="D4" i="17"/>
  <c r="D5" i="17"/>
  <c r="D6" i="17"/>
  <c r="D3" i="17"/>
  <c r="E27" i="17"/>
  <c r="E22" i="17"/>
  <c r="E17" i="17"/>
  <c r="E12" i="17"/>
  <c r="E3" i="11"/>
  <c r="F3" i="11"/>
  <c r="E4" i="11"/>
  <c r="F4" i="11"/>
  <c r="E5" i="11"/>
  <c r="F5" i="11"/>
  <c r="E6" i="11"/>
  <c r="F6" i="11"/>
  <c r="D4" i="11"/>
  <c r="D5" i="11"/>
  <c r="D6" i="11"/>
  <c r="D3" i="11"/>
  <c r="F42" i="11"/>
  <c r="G42" i="11" s="1"/>
  <c r="E42" i="11"/>
  <c r="D42" i="11"/>
  <c r="G40" i="11"/>
  <c r="F37" i="11"/>
  <c r="E37" i="11"/>
  <c r="D37" i="11"/>
  <c r="G35" i="11"/>
  <c r="F32" i="11"/>
  <c r="E32" i="11"/>
  <c r="D32" i="11"/>
  <c r="G30" i="11"/>
  <c r="F27" i="11"/>
  <c r="E27" i="11"/>
  <c r="D27" i="11"/>
  <c r="G25" i="11"/>
  <c r="E3" i="10"/>
  <c r="F3" i="10"/>
  <c r="E4" i="10"/>
  <c r="F4" i="10"/>
  <c r="E5" i="10"/>
  <c r="F5" i="10"/>
  <c r="E6" i="10"/>
  <c r="F6" i="10"/>
  <c r="D4" i="10"/>
  <c r="D5" i="10"/>
  <c r="D6" i="10"/>
  <c r="D3" i="10"/>
  <c r="F27" i="10"/>
  <c r="E27" i="10"/>
  <c r="D27" i="10"/>
  <c r="E3" i="16"/>
  <c r="F3" i="16"/>
  <c r="E4" i="16"/>
  <c r="F4" i="16"/>
  <c r="E5" i="16"/>
  <c r="F5" i="16"/>
  <c r="E6" i="16"/>
  <c r="F6" i="16"/>
  <c r="D4" i="16"/>
  <c r="D5" i="16"/>
  <c r="D6" i="16"/>
  <c r="D3" i="16"/>
  <c r="E37" i="16"/>
  <c r="E32" i="16"/>
  <c r="E27" i="16"/>
  <c r="E22" i="16"/>
  <c r="E17" i="16"/>
  <c r="E12" i="16"/>
  <c r="G10" i="16"/>
  <c r="D12" i="16"/>
  <c r="F12" i="16"/>
  <c r="F37" i="16"/>
  <c r="G37" i="16" s="1"/>
  <c r="D37" i="16"/>
  <c r="G35" i="16"/>
  <c r="E3" i="9"/>
  <c r="F3" i="9"/>
  <c r="E4" i="9"/>
  <c r="F4" i="9"/>
  <c r="E5" i="9"/>
  <c r="F5" i="9"/>
  <c r="E6" i="9"/>
  <c r="F6" i="9"/>
  <c r="D4" i="9"/>
  <c r="D5" i="9"/>
  <c r="D6" i="9"/>
  <c r="D3" i="9"/>
  <c r="E27" i="9"/>
  <c r="E22" i="9"/>
  <c r="E17" i="9"/>
  <c r="E12" i="9"/>
  <c r="G37" i="11" l="1"/>
  <c r="G32" i="11"/>
  <c r="G27" i="11"/>
  <c r="G12" i="16"/>
  <c r="F3" i="14"/>
  <c r="F4" i="14"/>
  <c r="F5" i="14"/>
  <c r="F6" i="14"/>
  <c r="E3" i="14"/>
  <c r="E4" i="14"/>
  <c r="E5" i="14"/>
  <c r="E6" i="14"/>
  <c r="D4" i="14"/>
  <c r="D5" i="14"/>
  <c r="D6" i="14"/>
  <c r="D3" i="14"/>
  <c r="E27" i="14"/>
  <c r="E22" i="14"/>
  <c r="E17" i="14"/>
  <c r="E12" i="14"/>
  <c r="E3" i="15" l="1"/>
  <c r="F3" i="15"/>
  <c r="E4" i="15"/>
  <c r="F4" i="15"/>
  <c r="E5" i="15"/>
  <c r="F5" i="15"/>
  <c r="E6" i="15"/>
  <c r="F6" i="15"/>
  <c r="D4" i="15"/>
  <c r="D5" i="15"/>
  <c r="D6" i="15"/>
  <c r="D3" i="15"/>
  <c r="E3" i="8"/>
  <c r="F3" i="8"/>
  <c r="E4" i="8"/>
  <c r="F4" i="8"/>
  <c r="E5" i="8"/>
  <c r="F5" i="8"/>
  <c r="E6" i="8"/>
  <c r="F6" i="8"/>
  <c r="D4" i="8"/>
  <c r="D5" i="8"/>
  <c r="D6" i="8"/>
  <c r="D3" i="8"/>
  <c r="G35" i="8"/>
  <c r="G20" i="8"/>
  <c r="C27" i="8" l="1"/>
  <c r="E3" i="7" l="1"/>
  <c r="F3" i="7"/>
  <c r="E4" i="7"/>
  <c r="F4" i="7"/>
  <c r="E5" i="7"/>
  <c r="F5" i="7"/>
  <c r="E6" i="7"/>
  <c r="F6" i="7"/>
  <c r="D4" i="7"/>
  <c r="D5" i="7"/>
  <c r="D6" i="7"/>
  <c r="D3" i="7"/>
  <c r="E3" i="6"/>
  <c r="F3" i="6"/>
  <c r="E4" i="6"/>
  <c r="F4" i="6"/>
  <c r="E5" i="6"/>
  <c r="F5" i="6"/>
  <c r="E6" i="6"/>
  <c r="F6" i="6"/>
  <c r="D4" i="6"/>
  <c r="D5" i="6"/>
  <c r="D6" i="6"/>
  <c r="D3" i="6"/>
  <c r="F32" i="6"/>
  <c r="E32" i="6"/>
  <c r="D32" i="6"/>
  <c r="G28" i="6"/>
  <c r="E3" i="19"/>
  <c r="F3" i="19"/>
  <c r="E4" i="19"/>
  <c r="F4" i="19"/>
  <c r="E5" i="19"/>
  <c r="F5" i="19"/>
  <c r="E6" i="19"/>
  <c r="F6" i="19"/>
  <c r="D4" i="19"/>
  <c r="D5" i="19"/>
  <c r="D6" i="19"/>
  <c r="D3" i="19"/>
  <c r="E3" i="2"/>
  <c r="F3" i="2"/>
  <c r="E4" i="2"/>
  <c r="F4" i="2"/>
  <c r="E5" i="2"/>
  <c r="F5" i="2"/>
  <c r="E6" i="2"/>
  <c r="F6" i="2"/>
  <c r="E7" i="2"/>
  <c r="D4" i="2"/>
  <c r="D5" i="2"/>
  <c r="D6" i="2"/>
  <c r="D7" i="2"/>
  <c r="D3" i="2"/>
  <c r="F12" i="2"/>
  <c r="F17" i="2"/>
  <c r="F22" i="2"/>
  <c r="F27" i="2"/>
  <c r="F32" i="2"/>
  <c r="F42" i="2"/>
  <c r="G42" i="2" s="1"/>
  <c r="D42" i="2"/>
  <c r="G40" i="2"/>
  <c r="G37" i="2"/>
  <c r="D37" i="2"/>
  <c r="G35" i="2"/>
  <c r="G32" i="2"/>
  <c r="D32" i="2"/>
  <c r="E3" i="20"/>
  <c r="F3" i="20"/>
  <c r="E4" i="20"/>
  <c r="F4" i="20"/>
  <c r="E5" i="20"/>
  <c r="F5" i="20"/>
  <c r="E6" i="20"/>
  <c r="F6" i="20"/>
  <c r="D4" i="20"/>
  <c r="D5" i="20"/>
  <c r="D6" i="20"/>
  <c r="D3" i="20"/>
  <c r="F22" i="20"/>
  <c r="F17" i="20"/>
  <c r="E3" i="5"/>
  <c r="F3" i="5"/>
  <c r="E4" i="5"/>
  <c r="F4" i="5"/>
  <c r="E5" i="5"/>
  <c r="F5" i="5"/>
  <c r="E6" i="5"/>
  <c r="F6" i="5"/>
  <c r="D4" i="5"/>
  <c r="D5" i="5"/>
  <c r="D6" i="5"/>
  <c r="D3" i="5"/>
  <c r="F22" i="5"/>
  <c r="F17" i="5"/>
  <c r="F12" i="5"/>
  <c r="D22" i="5"/>
  <c r="D17" i="5"/>
  <c r="D12" i="5"/>
  <c r="F37" i="21"/>
  <c r="F32" i="21"/>
  <c r="F27" i="21"/>
  <c r="F22" i="21"/>
  <c r="F17" i="21"/>
  <c r="F12" i="21"/>
  <c r="D37" i="21"/>
  <c r="D32" i="21"/>
  <c r="D27" i="21"/>
  <c r="D22" i="21"/>
  <c r="D17" i="21"/>
  <c r="D12" i="21"/>
  <c r="D7" i="13"/>
  <c r="E3" i="13"/>
  <c r="F3" i="13"/>
  <c r="E4" i="13"/>
  <c r="F4" i="13"/>
  <c r="E5" i="13"/>
  <c r="F5" i="13"/>
  <c r="E6" i="13"/>
  <c r="F6" i="13"/>
  <c r="D4" i="13"/>
  <c r="D5" i="13"/>
  <c r="D6" i="13"/>
  <c r="D3" i="13"/>
  <c r="F47" i="13"/>
  <c r="E47" i="13"/>
  <c r="D47" i="13"/>
  <c r="E32" i="13"/>
  <c r="F32" i="13"/>
  <c r="E37" i="13"/>
  <c r="F37" i="13"/>
  <c r="E42" i="13"/>
  <c r="F42" i="13"/>
  <c r="D42" i="13"/>
  <c r="D37" i="13"/>
  <c r="D32" i="13"/>
  <c r="E27" i="13"/>
  <c r="D27" i="13"/>
  <c r="E22" i="13"/>
  <c r="D22" i="13"/>
  <c r="E17" i="13"/>
  <c r="F17" i="13"/>
  <c r="D17" i="13"/>
  <c r="E22" i="4"/>
  <c r="F22" i="4"/>
  <c r="D22" i="4"/>
  <c r="E17" i="4"/>
  <c r="F17" i="4"/>
  <c r="D17" i="4"/>
  <c r="E12" i="4"/>
  <c r="F12" i="4"/>
  <c r="D12" i="4"/>
  <c r="D42" i="3"/>
  <c r="E37" i="3"/>
  <c r="F37" i="3"/>
  <c r="D37" i="3"/>
  <c r="E32" i="3"/>
  <c r="F32" i="3"/>
  <c r="D32" i="3"/>
  <c r="E27" i="3"/>
  <c r="F27" i="3"/>
  <c r="D27" i="3"/>
  <c r="E22" i="3"/>
  <c r="F22" i="3"/>
  <c r="D22" i="3"/>
  <c r="E12" i="3"/>
  <c r="F12" i="3"/>
  <c r="D12" i="3"/>
  <c r="E3" i="21"/>
  <c r="F3" i="21"/>
  <c r="E4" i="21"/>
  <c r="F4" i="21"/>
  <c r="E5" i="21"/>
  <c r="F5" i="21"/>
  <c r="E6" i="21"/>
  <c r="F6" i="21"/>
  <c r="D4" i="21"/>
  <c r="D5" i="21"/>
  <c r="D6" i="21"/>
  <c r="D3" i="21"/>
  <c r="G30" i="13"/>
  <c r="G12" i="13"/>
  <c r="G10" i="13"/>
  <c r="G9" i="13"/>
  <c r="G8" i="13"/>
  <c r="E3" i="4"/>
  <c r="F3" i="4"/>
  <c r="E4" i="4"/>
  <c r="F4" i="4"/>
  <c r="E5" i="4"/>
  <c r="F5" i="4"/>
  <c r="E6" i="4"/>
  <c r="F6" i="4"/>
  <c r="D4" i="4"/>
  <c r="D5" i="4"/>
  <c r="D6" i="4"/>
  <c r="D3" i="4"/>
  <c r="G8" i="3"/>
  <c r="G9" i="3"/>
  <c r="G10" i="3"/>
  <c r="G13" i="3"/>
  <c r="G14" i="3"/>
  <c r="G15" i="3"/>
  <c r="G16" i="3"/>
  <c r="G17" i="3"/>
  <c r="G18" i="3"/>
  <c r="G19" i="3"/>
  <c r="G20" i="3"/>
  <c r="G24" i="3"/>
  <c r="G29" i="3"/>
  <c r="G30" i="3"/>
  <c r="G35" i="3"/>
  <c r="G39" i="3"/>
  <c r="G40" i="3"/>
  <c r="G42" i="3"/>
  <c r="E3" i="3"/>
  <c r="F3" i="3"/>
  <c r="E4" i="3"/>
  <c r="F4" i="3"/>
  <c r="E5" i="3"/>
  <c r="F5" i="3"/>
  <c r="E6" i="3"/>
  <c r="F6" i="3"/>
  <c r="D4" i="3"/>
  <c r="D5" i="3"/>
  <c r="D6" i="3"/>
  <c r="D3" i="3"/>
  <c r="F7" i="2" l="1"/>
  <c r="G47" i="13"/>
  <c r="G32" i="13"/>
  <c r="G37" i="3"/>
  <c r="G22" i="3"/>
  <c r="G32" i="3"/>
  <c r="G27" i="3"/>
  <c r="G12" i="3"/>
  <c r="G32" i="6"/>
  <c r="G15" i="20"/>
  <c r="D32" i="16" l="1"/>
  <c r="D27" i="16"/>
  <c r="D22" i="16"/>
  <c r="D17" i="16"/>
  <c r="E37" i="15"/>
  <c r="E32" i="15"/>
  <c r="E27" i="15"/>
  <c r="E22" i="15"/>
  <c r="E17" i="15"/>
  <c r="E12" i="15"/>
  <c r="D37" i="15"/>
  <c r="D32" i="15"/>
  <c r="D27" i="15"/>
  <c r="D22" i="15"/>
  <c r="D17" i="15"/>
  <c r="D12" i="15"/>
  <c r="E7" i="16" l="1"/>
  <c r="E7" i="15"/>
  <c r="D7" i="15"/>
  <c r="F32" i="12"/>
  <c r="F27" i="12"/>
  <c r="F22" i="12"/>
  <c r="F17" i="12"/>
  <c r="F12" i="12"/>
  <c r="D32" i="12"/>
  <c r="D7" i="12"/>
  <c r="D27" i="12"/>
  <c r="D22" i="12"/>
  <c r="D17" i="12"/>
  <c r="D12" i="12"/>
  <c r="F7" i="12" l="1"/>
  <c r="D7" i="16"/>
  <c r="D37" i="18"/>
  <c r="D32" i="18"/>
  <c r="D27" i="18"/>
  <c r="D22" i="18"/>
  <c r="D17" i="18"/>
  <c r="D12" i="18"/>
  <c r="E32" i="1"/>
  <c r="E27" i="1"/>
  <c r="E22" i="1"/>
  <c r="E17" i="1"/>
  <c r="D32" i="1"/>
  <c r="D27" i="1"/>
  <c r="D22" i="1"/>
  <c r="D17" i="1"/>
  <c r="F12" i="17"/>
  <c r="F17" i="17"/>
  <c r="F22" i="17"/>
  <c r="F27" i="17"/>
  <c r="D27" i="17"/>
  <c r="D22" i="17"/>
  <c r="D17" i="17"/>
  <c r="D12" i="17"/>
  <c r="E7" i="18" l="1"/>
  <c r="D7" i="18"/>
  <c r="E7" i="17"/>
  <c r="D7" i="17"/>
  <c r="D7" i="1" l="1"/>
  <c r="E22" i="11" l="1"/>
  <c r="E17" i="11"/>
  <c r="E12" i="11"/>
  <c r="D12" i="11"/>
  <c r="D17" i="11"/>
  <c r="D22" i="11"/>
  <c r="D22" i="10"/>
  <c r="D17" i="10"/>
  <c r="E7" i="11" l="1"/>
  <c r="D7" i="10"/>
  <c r="D7" i="11" l="1"/>
  <c r="D27" i="9"/>
  <c r="D22" i="9"/>
  <c r="D17" i="9"/>
  <c r="D12" i="9"/>
  <c r="D7" i="9" l="1"/>
  <c r="F27" i="14" l="1"/>
  <c r="F22" i="14"/>
  <c r="F17" i="14"/>
  <c r="F12" i="14"/>
  <c r="D27" i="14"/>
  <c r="D22" i="14"/>
  <c r="D17" i="14"/>
  <c r="D12" i="14"/>
  <c r="D37" i="8"/>
  <c r="D32" i="8"/>
  <c r="D27" i="8"/>
  <c r="D22" i="8"/>
  <c r="D17" i="8"/>
  <c r="D12" i="8"/>
  <c r="D7" i="14" l="1"/>
  <c r="D7" i="8"/>
  <c r="D37" i="7" l="1"/>
  <c r="D32" i="7"/>
  <c r="D7" i="7"/>
  <c r="D27" i="7"/>
  <c r="D22" i="7"/>
  <c r="D17" i="7"/>
  <c r="D12" i="7"/>
  <c r="D42" i="6" l="1"/>
  <c r="D37" i="6"/>
  <c r="D27" i="6"/>
  <c r="D22" i="6"/>
  <c r="D17" i="6"/>
  <c r="D12" i="6"/>
  <c r="D7" i="6" l="1"/>
  <c r="E27" i="19" l="1"/>
  <c r="E22" i="19"/>
  <c r="E17" i="19"/>
  <c r="E12" i="19"/>
  <c r="D27" i="19"/>
  <c r="D22" i="19"/>
  <c r="D17" i="19"/>
  <c r="D12" i="19"/>
  <c r="D27" i="2"/>
  <c r="D22" i="2"/>
  <c r="D17" i="2"/>
  <c r="D12" i="2"/>
  <c r="D12" i="20"/>
  <c r="D17" i="20"/>
  <c r="D22" i="20"/>
  <c r="E7" i="19" l="1"/>
  <c r="D7" i="19"/>
  <c r="E7" i="20"/>
  <c r="D7" i="20"/>
  <c r="G21" i="21" l="1"/>
  <c r="D7" i="5" l="1"/>
  <c r="D7" i="21"/>
  <c r="G36" i="13" l="1"/>
  <c r="D7" i="3" l="1"/>
  <c r="D7" i="22"/>
  <c r="D6" i="22"/>
  <c r="D5" i="22"/>
  <c r="F32" i="1" l="1"/>
  <c r="D7" i="4" l="1"/>
  <c r="D4" i="22"/>
  <c r="G25" i="9" l="1"/>
  <c r="F12" i="15" l="1"/>
  <c r="G10" i="12" l="1"/>
  <c r="G15" i="12"/>
  <c r="G20" i="12"/>
  <c r="G30" i="12"/>
  <c r="G22" i="12"/>
  <c r="G17" i="12"/>
  <c r="G12" i="12"/>
  <c r="G5" i="12" l="1"/>
  <c r="G27" i="12"/>
  <c r="G32" i="12"/>
  <c r="E7" i="12"/>
  <c r="G7" i="12" s="1"/>
  <c r="G10" i="18"/>
  <c r="G15" i="18"/>
  <c r="G20" i="18"/>
  <c r="G25" i="18"/>
  <c r="G30" i="18"/>
  <c r="G35" i="18"/>
  <c r="F37" i="18" l="1"/>
  <c r="F32" i="18"/>
  <c r="F27" i="18"/>
  <c r="F22" i="18"/>
  <c r="F17" i="18"/>
  <c r="F12" i="18"/>
  <c r="G32" i="18" l="1"/>
  <c r="G17" i="18"/>
  <c r="G5" i="18"/>
  <c r="G12" i="18"/>
  <c r="F7" i="18"/>
  <c r="G7" i="18" s="1"/>
  <c r="G37" i="18"/>
  <c r="G27" i="18"/>
  <c r="G22" i="18"/>
  <c r="G20" i="1"/>
  <c r="G25" i="1"/>
  <c r="G28" i="1"/>
  <c r="G29" i="1"/>
  <c r="G32" i="1"/>
  <c r="F27" i="1"/>
  <c r="F22" i="1"/>
  <c r="F17" i="1"/>
  <c r="G10" i="17"/>
  <c r="G15" i="17"/>
  <c r="G20" i="17"/>
  <c r="F7" i="17"/>
  <c r="G10" i="11"/>
  <c r="G15" i="11"/>
  <c r="G20" i="11"/>
  <c r="F22" i="11"/>
  <c r="F17" i="11"/>
  <c r="G17" i="11" s="1"/>
  <c r="F12" i="11"/>
  <c r="F22" i="10"/>
  <c r="E22" i="10"/>
  <c r="F17" i="10"/>
  <c r="E17" i="10"/>
  <c r="G4" i="1" l="1"/>
  <c r="G12" i="11"/>
  <c r="G17" i="17"/>
  <c r="G22" i="1"/>
  <c r="F7" i="10"/>
  <c r="G22" i="11"/>
  <c r="G5" i="11"/>
  <c r="G22" i="17"/>
  <c r="G12" i="17"/>
  <c r="G27" i="1"/>
  <c r="G3" i="1"/>
  <c r="F7" i="11"/>
  <c r="G5" i="17"/>
  <c r="E7" i="10"/>
  <c r="G30" i="16"/>
  <c r="G25" i="16"/>
  <c r="G20" i="16"/>
  <c r="G15" i="16"/>
  <c r="F32" i="16"/>
  <c r="F27" i="16"/>
  <c r="F22" i="16"/>
  <c r="F17" i="16"/>
  <c r="G20" i="9"/>
  <c r="G15" i="9"/>
  <c r="G10" i="9"/>
  <c r="F27" i="9"/>
  <c r="F22" i="9"/>
  <c r="F17" i="9"/>
  <c r="F12" i="9"/>
  <c r="G25" i="14"/>
  <c r="G20" i="14"/>
  <c r="G15" i="14"/>
  <c r="G10" i="14"/>
  <c r="G9" i="14"/>
  <c r="F7" i="14"/>
  <c r="E7" i="14"/>
  <c r="G27" i="14"/>
  <c r="G17" i="14"/>
  <c r="G12" i="14"/>
  <c r="G34" i="15"/>
  <c r="G30" i="15"/>
  <c r="G25" i="15"/>
  <c r="G19" i="15"/>
  <c r="G15" i="15"/>
  <c r="F37" i="15"/>
  <c r="F32" i="15"/>
  <c r="F27" i="15"/>
  <c r="F22" i="15"/>
  <c r="F17" i="15"/>
  <c r="G17" i="15" s="1"/>
  <c r="G30" i="8"/>
  <c r="G25" i="8"/>
  <c r="G15" i="8"/>
  <c r="G10" i="8"/>
  <c r="F12" i="8"/>
  <c r="C22" i="8"/>
  <c r="C32" i="8" s="1"/>
  <c r="C37" i="8" s="1"/>
  <c r="F37" i="8"/>
  <c r="F32" i="8"/>
  <c r="F27" i="8"/>
  <c r="F22" i="8"/>
  <c r="F17" i="8"/>
  <c r="G35" i="7"/>
  <c r="G30" i="7"/>
  <c r="G29" i="7"/>
  <c r="G25" i="7"/>
  <c r="G24" i="7"/>
  <c r="G20" i="7"/>
  <c r="G15" i="7"/>
  <c r="G14" i="7"/>
  <c r="G10" i="7"/>
  <c r="F37" i="7"/>
  <c r="E37" i="7"/>
  <c r="F32" i="7"/>
  <c r="E32" i="7"/>
  <c r="F27" i="7"/>
  <c r="E27" i="7"/>
  <c r="F22" i="7"/>
  <c r="E22" i="7"/>
  <c r="F17" i="7"/>
  <c r="E17" i="7"/>
  <c r="F12" i="7"/>
  <c r="E12" i="7"/>
  <c r="G40" i="6"/>
  <c r="G35" i="6"/>
  <c r="G23" i="6"/>
  <c r="G19" i="6"/>
  <c r="G15" i="6"/>
  <c r="G14" i="6"/>
  <c r="G10" i="6"/>
  <c r="F42" i="6"/>
  <c r="E42" i="6"/>
  <c r="F37" i="6"/>
  <c r="E37" i="6"/>
  <c r="F27" i="6"/>
  <c r="E27" i="6"/>
  <c r="F22" i="6"/>
  <c r="E22" i="6"/>
  <c r="F17" i="6"/>
  <c r="E17" i="6"/>
  <c r="F12" i="6"/>
  <c r="E12" i="6"/>
  <c r="G25" i="19"/>
  <c r="G24" i="19"/>
  <c r="G23" i="19"/>
  <c r="G20" i="19"/>
  <c r="G15" i="19"/>
  <c r="G14" i="19"/>
  <c r="G10" i="19"/>
  <c r="G9" i="19"/>
  <c r="F27" i="19"/>
  <c r="G27" i="19" s="1"/>
  <c r="F12" i="19"/>
  <c r="G25" i="2"/>
  <c r="G20" i="2"/>
  <c r="G19" i="2"/>
  <c r="G15" i="2"/>
  <c r="G14" i="2"/>
  <c r="G10" i="2"/>
  <c r="G9" i="2"/>
  <c r="G20" i="20"/>
  <c r="G14" i="20"/>
  <c r="G9" i="20"/>
  <c r="G20" i="5"/>
  <c r="G19" i="5"/>
  <c r="G15" i="5"/>
  <c r="G9" i="5"/>
  <c r="F7" i="5"/>
  <c r="G40" i="21"/>
  <c r="G35" i="21"/>
  <c r="G30" i="21"/>
  <c r="G29" i="21"/>
  <c r="G25" i="21"/>
  <c r="G20" i="21"/>
  <c r="G15" i="21"/>
  <c r="G10" i="21"/>
  <c r="G39" i="13"/>
  <c r="G35" i="13"/>
  <c r="G25" i="13"/>
  <c r="G20" i="13"/>
  <c r="G15" i="13"/>
  <c r="G14" i="13"/>
  <c r="G13" i="13"/>
  <c r="G20" i="4"/>
  <c r="G15" i="4"/>
  <c r="G9" i="4"/>
  <c r="G22" i="8" l="1"/>
  <c r="G12" i="8"/>
  <c r="G32" i="7"/>
  <c r="G22" i="7"/>
  <c r="G12" i="7"/>
  <c r="G27" i="7"/>
  <c r="G17" i="6"/>
  <c r="G27" i="6"/>
  <c r="G12" i="21"/>
  <c r="G37" i="21"/>
  <c r="G17" i="21"/>
  <c r="G42" i="21"/>
  <c r="G5" i="10"/>
  <c r="G17" i="9"/>
  <c r="G12" i="9"/>
  <c r="G22" i="14"/>
  <c r="G32" i="15"/>
  <c r="G37" i="15"/>
  <c r="G22" i="15"/>
  <c r="G32" i="8"/>
  <c r="G37" i="6"/>
  <c r="G42" i="6"/>
  <c r="G3" i="19"/>
  <c r="G5" i="20"/>
  <c r="G17" i="5"/>
  <c r="G42" i="13"/>
  <c r="G17" i="13"/>
  <c r="G4" i="4"/>
  <c r="G32" i="16"/>
  <c r="G5" i="1"/>
  <c r="G32" i="21"/>
  <c r="E7" i="13"/>
  <c r="G22" i="13"/>
  <c r="G7" i="11"/>
  <c r="G17" i="7"/>
  <c r="G22" i="20"/>
  <c r="G27" i="9"/>
  <c r="F7" i="8"/>
  <c r="G37" i="8"/>
  <c r="F7" i="1"/>
  <c r="G7" i="17"/>
  <c r="G22" i="6"/>
  <c r="G27" i="21"/>
  <c r="G22" i="21"/>
  <c r="G27" i="2"/>
  <c r="G22" i="2"/>
  <c r="G12" i="19"/>
  <c r="G12" i="4"/>
  <c r="G17" i="20"/>
  <c r="G37" i="13"/>
  <c r="G27" i="13"/>
  <c r="G22" i="5"/>
  <c r="E7" i="5"/>
  <c r="G7" i="10"/>
  <c r="G27" i="16"/>
  <c r="G17" i="16"/>
  <c r="G22" i="9"/>
  <c r="G27" i="15"/>
  <c r="E7" i="7"/>
  <c r="G22" i="16"/>
  <c r="G4" i="16"/>
  <c r="E7" i="9"/>
  <c r="G5" i="9"/>
  <c r="G4" i="14"/>
  <c r="G5" i="14"/>
  <c r="G5" i="15"/>
  <c r="G4" i="15"/>
  <c r="G27" i="8"/>
  <c r="G17" i="8"/>
  <c r="G37" i="7"/>
  <c r="G4" i="7"/>
  <c r="G5" i="7"/>
  <c r="G12" i="6"/>
  <c r="E7" i="6"/>
  <c r="G3" i="6"/>
  <c r="G4" i="6"/>
  <c r="G22" i="19"/>
  <c r="G17" i="19"/>
  <c r="G4" i="19"/>
  <c r="G17" i="2"/>
  <c r="G12" i="2"/>
  <c r="G5" i="2"/>
  <c r="G12" i="20"/>
  <c r="G12" i="5"/>
  <c r="G4" i="5"/>
  <c r="G6" i="21"/>
  <c r="G4" i="21"/>
  <c r="G4" i="13"/>
  <c r="G6" i="13"/>
  <c r="G17" i="4"/>
  <c r="G5" i="4"/>
  <c r="F7" i="4"/>
  <c r="E7" i="4"/>
  <c r="G22" i="4"/>
  <c r="E5" i="22"/>
  <c r="F6" i="22" l="1"/>
  <c r="F8" i="22" s="1"/>
  <c r="G5" i="5"/>
  <c r="G3" i="21"/>
  <c r="F7" i="21"/>
  <c r="E6" i="22"/>
  <c r="F5" i="22"/>
  <c r="G5" i="13"/>
  <c r="F4" i="22"/>
  <c r="F7" i="3"/>
  <c r="F7" i="22"/>
  <c r="G7" i="22" s="1"/>
  <c r="G6" i="3"/>
  <c r="G7" i="1"/>
  <c r="E7" i="3"/>
  <c r="G5" i="16"/>
  <c r="E7" i="21"/>
  <c r="G3" i="13"/>
  <c r="F7" i="13"/>
  <c r="G7" i="13" s="1"/>
  <c r="G3" i="3"/>
  <c r="G5" i="21"/>
  <c r="G5" i="19"/>
  <c r="G3" i="2"/>
  <c r="G4" i="20"/>
  <c r="G5" i="8"/>
  <c r="G5" i="6"/>
  <c r="G4" i="2"/>
  <c r="F7" i="16"/>
  <c r="G7" i="16" s="1"/>
  <c r="F7" i="9"/>
  <c r="G7" i="9" s="1"/>
  <c r="G7" i="14"/>
  <c r="F7" i="15"/>
  <c r="G7" i="15" s="1"/>
  <c r="E7" i="8"/>
  <c r="G7" i="8" s="1"/>
  <c r="F7" i="7"/>
  <c r="G7" i="7" s="1"/>
  <c r="F7" i="6"/>
  <c r="G7" i="6" s="1"/>
  <c r="F7" i="19"/>
  <c r="G7" i="19" s="1"/>
  <c r="G7" i="2"/>
  <c r="F7" i="20"/>
  <c r="G7" i="20" s="1"/>
  <c r="G7" i="5"/>
  <c r="G7" i="4"/>
  <c r="G5" i="3"/>
  <c r="G4" i="3"/>
  <c r="G7" i="21" l="1"/>
  <c r="G7" i="3"/>
  <c r="E4" i="22"/>
  <c r="G5" i="22" l="1"/>
  <c r="G4" i="22"/>
  <c r="G6" i="22" l="1"/>
  <c r="E8" i="22"/>
  <c r="G8" i="22" s="1"/>
</calcChain>
</file>

<file path=xl/sharedStrings.xml><?xml version="1.0" encoding="utf-8"?>
<sst xmlns="http://schemas.openxmlformats.org/spreadsheetml/2006/main" count="1217" uniqueCount="283">
  <si>
    <t>Муниципальная программа города Пыть-Яха</t>
  </si>
  <si>
    <t>Источники финансирования</t>
  </si>
  <si>
    <t>Результаты реализации, 
проблемные вопросы</t>
  </si>
  <si>
    <t>Достижение основных целевых показателей план/факт</t>
  </si>
  <si>
    <t>Кассовое исполнение</t>
  </si>
  <si>
    <t>Процент исполнения</t>
  </si>
  <si>
    <t>Всего по муниципальным программам:</t>
  </si>
  <si>
    <t>федеральный бюджет</t>
  </si>
  <si>
    <t>окружной бюджет</t>
  </si>
  <si>
    <t>городской бюджет</t>
  </si>
  <si>
    <t>другие источники</t>
  </si>
  <si>
    <t>всего:</t>
  </si>
  <si>
    <t>1.</t>
  </si>
  <si>
    <t>Развитие образования в городе Пыть-Яхе</t>
  </si>
  <si>
    <t>1.4.</t>
  </si>
  <si>
    <t>2.</t>
  </si>
  <si>
    <t>2.1.</t>
  </si>
  <si>
    <t>3.</t>
  </si>
  <si>
    <t>3.1.</t>
  </si>
  <si>
    <t>Социальное и демографическое развитие города Пыть-Яха</t>
  </si>
  <si>
    <t>1.1.</t>
  </si>
  <si>
    <t>1.2.</t>
  </si>
  <si>
    <t>Культурное пространство города Пыть-Яха</t>
  </si>
  <si>
    <t>1.3.</t>
  </si>
  <si>
    <t>Мероприятие направлено на содержание объектов МАУК «МКЦ «Феникс», МАУК «КДЦ», обеспечение комплексной безопасности объектов, выплата заработной платы сотрудникам.</t>
  </si>
  <si>
    <t>Произведены расходы на содержание МБОУ ДО «ДШИ», обеспечение комплексной безопасности объекта, выплата заработной платы сотрудникам и проведение мероприятий.</t>
  </si>
  <si>
    <t>4.</t>
  </si>
  <si>
    <t>Развитие физической культуры и спорта в городе Пыть-Яхе</t>
  </si>
  <si>
    <t>5.</t>
  </si>
  <si>
    <t>Поддержка занятости населения в городе Пыть - Яхе</t>
  </si>
  <si>
    <t>Расходы на содержание работников отдела по труду и социальным вопросам (заработная плата, начисления на выплаты по оплате труда, оплата льготного проезда, услуги связи, командировочные расходы, приобретены наглядные учебные пособия).</t>
  </si>
  <si>
    <t>6.</t>
  </si>
  <si>
    <t>Развитие агропромышленного комплекса в городе Пыть-Яхе</t>
  </si>
  <si>
    <t>7.</t>
  </si>
  <si>
    <t>Развитие жилищной сферы в городе Пыть-Яхе</t>
  </si>
  <si>
    <t>8.</t>
  </si>
  <si>
    <t>Жилищно-коммунальный комплекс и городская среда города Пыть-Яха</t>
  </si>
  <si>
    <t>9.</t>
  </si>
  <si>
    <t>Профилактика правонарушений в городе Пыть-Яхе</t>
  </si>
  <si>
    <t>Заключено соглашение о предоставлении субсидии на создание условий для деятельности народных дружин, (перечисление денежных средств членам народной дружины).</t>
  </si>
  <si>
    <t>Произведены расходы на услуги связи, заработная плата и начисления на заработную плату.</t>
  </si>
  <si>
    <t>10.</t>
  </si>
  <si>
    <t>Укрепление межнационального и межконфессионального согласия, профилактика экстремизма в городе Пыть-Яхе</t>
  </si>
  <si>
    <t>11.</t>
  </si>
  <si>
    <t>Безопасность жизнедеятельности в городе Пыть-Яхе</t>
  </si>
  <si>
    <t>12.</t>
  </si>
  <si>
    <t>Экологическая безопасность города Пыть-Яха</t>
  </si>
  <si>
    <t>13.</t>
  </si>
  <si>
    <t>Развитие экономического потенциала города Пыть-Яха</t>
  </si>
  <si>
    <t>14.</t>
  </si>
  <si>
    <t>Цифровое развитие города Пыть-Яха</t>
  </si>
  <si>
    <t>15.</t>
  </si>
  <si>
    <t>Современная транспортная система города Пыть-Яха</t>
  </si>
  <si>
    <t>16.</t>
  </si>
  <si>
    <t>Управление муниципальными финансами в городе Пыть-Яхе</t>
  </si>
  <si>
    <t>17.</t>
  </si>
  <si>
    <t>Развитие гражданского общества в городе Пыть-Яхе</t>
  </si>
  <si>
    <t>18.</t>
  </si>
  <si>
    <t>Управление
муниципальным имуществом города       Пыть-Яха</t>
  </si>
  <si>
    <t>19.</t>
  </si>
  <si>
    <t>Развитие муниципальной службы в городе Пыть-Яхе</t>
  </si>
  <si>
    <t>20.</t>
  </si>
  <si>
    <t>Содержание городских 
территорий, озеленение и благоустройство
в городе Пыть-Яхе</t>
  </si>
  <si>
    <t>21.</t>
  </si>
  <si>
    <t>Устойчивое развитие коренных малочисленных народов Севера в городе Пыть-Яхе</t>
  </si>
  <si>
    <t>На осуществление полномочий по государственной регистрации актов гражданского состояния (заработная плата, начисления на выплаты по оплате труда,  видеонаблюдение).</t>
  </si>
  <si>
    <t>План по программе 
(с изменениями)</t>
  </si>
  <si>
    <t>-</t>
  </si>
  <si>
    <t>Проводится уход за территорией городского кладбища, обустройство и охрана кладбища общей площадью 40 438 м2. 
Выполнены работы по разработке проектной, рабочей, сметной документации на устройство колумбария на территории городского кладбища.</t>
  </si>
  <si>
    <t>Уточненный план по бюджету</t>
  </si>
  <si>
    <t>на 1 апреля 2024 года</t>
  </si>
  <si>
    <t>Региональный проект «Педагоги и наставники»</t>
  </si>
  <si>
    <t>Региональный проект «Повышение финансовой грамотности»</t>
  </si>
  <si>
    <t>Комплекс процессных мероприятий «Содействие развитию дошкольного и общего образования»</t>
  </si>
  <si>
    <t>Комплекс процессных мероприятий «Качество образования»</t>
  </si>
  <si>
    <t>Комплекс процессных мероприятий «Содействие развитию летнего отдыха и оздоровления»</t>
  </si>
  <si>
    <t>Комплекс процессных мероприятий «Содействие развитию дополнительного образования детей, воспитания»</t>
  </si>
  <si>
    <t>Комплекс процессных мероприятий «Комплексная безопасность образовательных организаций и учреждений подведомственных Управлению по образованию администрации г. Пыть-Ях»</t>
  </si>
  <si>
    <t>Комплекс процессных мероприятий «Поддержка семьи, материнства и детства»</t>
  </si>
  <si>
    <t>Комплекс процессных мероприятий «Развитие мер социальной поддержки отдельных категорий граждан»</t>
  </si>
  <si>
    <t>Комплекс процессных мероприятий «Реализация мероприятий согласно комплексному межведомственному плану мероприятий, направленных на профилактику заболеваний и формирование здорового образа жизни среди населения города Пыть-Яха»</t>
  </si>
  <si>
    <t>Региональный проект «Семейные ценности и инфраструктура культуры»</t>
  </si>
  <si>
    <t>Региональный проект «Сохранение культурного и исторического наследия»</t>
  </si>
  <si>
    <t>Комплекс процессных мероприятий «Обеспечение деятельности подведомственных учреждений в сфере культуры»</t>
  </si>
  <si>
    <t>Комплекс процессных мероприятий «Укрепление материально-технической базы учреждений культуры»</t>
  </si>
  <si>
    <t>Комплекс процессных мероприятий «Обеспечение деятельности ресурсного центра поддержки социально ориентированных некоммерческих организаций»</t>
  </si>
  <si>
    <t xml:space="preserve">Комплекс процессных мероприятий «Поддержка одаренных детей и молодежи, развитие художественного образования» </t>
  </si>
  <si>
    <t>Комплекс процессных мероприятий «Создание условий для сохранения культурного и исторического наследия и развития архивного дела»</t>
  </si>
  <si>
    <t>Региональный проект «Развитие спорта высших достижений»</t>
  </si>
  <si>
    <t xml:space="preserve">Комплекс процессных мероприятий «Организация, проведение и обеспечение участия в официальных физкультурных (физкультурно-оздоровительных) мероприятиях» </t>
  </si>
  <si>
    <t>Комплекс процессных мероприятий «Создание условий для удовлетворения потребности населения муниципального образования в предоставлении физкультурно-оздоровительных услуг, предоставление в пользование населению спортивных сооружений»</t>
  </si>
  <si>
    <t>Комплекс процессных мероприятий «Обеспечение комплексной безопасности, в том числе антитеррористической безопасности муниципальных объектов спорта»</t>
  </si>
  <si>
    <t>Комплекс процессных мероприятий «Укрепление материально-технической базы учреждений спорта. Развитие сети спортивных объектов шаговой доступности»</t>
  </si>
  <si>
    <t xml:space="preserve">Комплекс процессных мероприятий «Организация, проведение и обеспечение участия в официальных спортивных мероприятиях» </t>
  </si>
  <si>
    <t>Комплекс процессных мероприятий «Поддержка некоммерческих организаций (за исключением государственных (муниципальных) учреждений), в том числе осуществляющих развитие игровых, приоритетных видов спорта»</t>
  </si>
  <si>
    <t>местный бюджет</t>
  </si>
  <si>
    <t>иные источники финансирования</t>
  </si>
  <si>
    <t xml:space="preserve">Комплекс процессных мероприятий «Независимая оценка качества  условий оказания услуг учреждениями культуры» </t>
  </si>
  <si>
    <t>Комплекс процессных мероприятий «Содействие трудоустройству граждан, в том числе граждан с инвалидностью, и социальная поддержка безработных граждан»</t>
  </si>
  <si>
    <t>Комплекс процессных мероприятий «Безопасный труд»</t>
  </si>
  <si>
    <t xml:space="preserve">Комплекс процессных мероприятий «Обеспечение деятельности органов местного самоуправления» </t>
  </si>
  <si>
    <t>бюджет автономного округа</t>
  </si>
  <si>
    <t xml:space="preserve">Комплекс процессных мероприятий «Поддержка животноводства, производства и реализации продукции животноводства» </t>
  </si>
  <si>
    <t>Комплекс процессных мероприятий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</si>
  <si>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Комплекс процессных мероприятий «Создание общих условий функционирования и развития сельского хозяйства»</t>
  </si>
  <si>
    <t>Региональный проект «Жилье»</t>
  </si>
  <si>
    <t>Региональный проект «Содействие субъектам Российской Федерации в реализации полномочий по оказанию государственной поддержки граждан в обеспечении жильем и оплате жилищно-коммунальных услуг»</t>
  </si>
  <si>
    <t xml:space="preserve">Комплекс процессных мероприятий «Реализация мероприятий по градостроительной деятельности» </t>
  </si>
  <si>
    <t>Комплекс процессных мероприятий «Реализация полномочий в области строительства и жилищных отношений»</t>
  </si>
  <si>
    <t>Комплекс процессных мероприятий «Обеспечение мерами государственной поддержки по улучшению жилищных условий отдельных категорий граждан»</t>
  </si>
  <si>
    <t>Комплекс процессных мероприятий «Сопровождение и развитие региональных информационных систем в области жилищной сферы и строительной отрасли»</t>
  </si>
  <si>
    <t>Комплекс процессных мероприятий «Обеспечение деятельности МКУ «Управление капитального строительства города Пыть-Яха»</t>
  </si>
  <si>
    <t xml:space="preserve">Комплекс процессных мероприятий «Обеспечение надежности и качества предоставления коммунальных услуг» </t>
  </si>
  <si>
    <t xml:space="preserve">Комплекс процессных мероприятий «Реализация региональной программы модернизации систем коммунальной инфраструктуры» </t>
  </si>
  <si>
    <t>Комплекс процессных мероприятий «Реконструкция, расширение, модернизация, строительство коммунальных объектов»</t>
  </si>
  <si>
    <t>Региональный проект «Формирование комфортной городской среды»</t>
  </si>
  <si>
    <t>Комплекс процессных мероприятий «Обеспечение функционирования и развития систем видеонаблюдения в наиболее криминогенных общественных местах и на улицах Пыть-Яха»</t>
  </si>
  <si>
    <t xml:space="preserve">Комплекс процессных мероприятий «Создание условий для деятельности народных дружинников» </t>
  </si>
  <si>
    <t>Комплекс процессных мероприятий «Осуществление государственных полномочий по созданию и обеспечению деятельности административной комиссии»</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</si>
  <si>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</si>
  <si>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Комплекс процессных мероприятий «Профилактика рецидивных преступлений»</t>
  </si>
  <si>
    <t>Комплекс процессных мероприятий «Организация и проведение мероприятий, направленных на профилактику правонарушений, в том числе в сфере безопасности дорожного движения, профилактика правонарушений среди несовершеннолетних»</t>
  </si>
  <si>
    <t>Комплекс процессных мероприятий «Проведение информационной антинаркотической политики»</t>
  </si>
  <si>
    <t xml:space="preserve">Комплекс процессных мероприятий «Содействие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 </t>
  </si>
  <si>
    <t>Комплекс процессных мероприятий «Укрепление общероссийской гражданской идентичности. Мероприятия, приуроченные к памятным датам в истории народов России, государственным праздникам (День Конституции России, День России, День государственного флага России, День народного единства)»</t>
  </si>
  <si>
    <t>Комплекс процессных мероприятий «Конкурс социальной рекламы (видеоролик, плакат), направленной на укрепление общероссийского гражданского единства, гармонизацию межнациональных и межконфессиональных отношений, профилактику экстремизма»</t>
  </si>
  <si>
    <t xml:space="preserve">Комплекс процессных мероприятий «Реализация мер, направленных на социальную и культурную адаптацию мигрантов, анализ их эффективности, в том числе издание и распространение информационных материалов для мигрантов» </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</si>
  <si>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</si>
  <si>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22.</t>
  </si>
  <si>
    <t xml:space="preserve">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 </t>
  </si>
  <si>
    <t>Комплекс процессных мероприятий «Проведение мероприятий по охране городских территорий, водного и воздушного бассейнов, почвенного покрова города от загрязнения атмосферными выбросами, бытовыми и промышленными стоками и отходами»</t>
  </si>
  <si>
    <t xml:space="preserve">2. </t>
  </si>
  <si>
    <t xml:space="preserve">Комплекс процессных мероприятий «Организация и проведении мероприятий в рамках международной экологической акции «Спасти и сохранить» </t>
  </si>
  <si>
    <t xml:space="preserve">3. </t>
  </si>
  <si>
    <t>Комплекс процессных мероприятий «Обеспечение регулирования деятельности по обращению с отходами производства и потребления»</t>
  </si>
  <si>
    <t>Комплекс процессных мероприятий «Разработка и реализация мероприятий по ликвидации несанкционированных свалок»</t>
  </si>
  <si>
    <t xml:space="preserve">Комплекс процессных мероприятий «Содержание контейнерных площадок, находящихся в муниципальной собственности (бесхозные)» </t>
  </si>
  <si>
    <t>Комплекс процессных мероприятий «Профилактика инфекционных и паразитарных заболеваний, включая иммунопрофилактику (дезинсекция и дератизация территорий в муниципальном образовании»</t>
  </si>
  <si>
    <t xml:space="preserve">Комплекс процессных мероприятий «Переподготовка и повышение квалификации работников» </t>
  </si>
  <si>
    <t>Комплекс процессных мероприятий «Проведение пропаганды и обучения населения способам защиты и действиям в чрезвычайных ситуациях»</t>
  </si>
  <si>
    <t xml:space="preserve">Комплекс процессных мероприятий «Изготовление и установка информационных знаков по безопасности и на водных объектах» </t>
  </si>
  <si>
    <t>Комплекс процессных мероприятий «Повышение защиты населения и территории от угроз природного и техногенного характера»</t>
  </si>
  <si>
    <t>Комплекс процессных мероприятий «Обеспечение пожарной безопасности территорий»</t>
  </si>
  <si>
    <t>Комплекс процессных мероприятий «Обеспечение деятельности МКУ «ЕДДС города Пыть-Яха»</t>
  </si>
  <si>
    <t>Региональный проект «Малое и среднее предпринимательство и поддержка индивидуальной предпринимательской инициативы»</t>
  </si>
  <si>
    <t>Комплекс процессных мероприятий «Пропаганда и популяризация предпринимательской деятельности»</t>
  </si>
  <si>
    <t xml:space="preserve">Комплекс процессных мероприятий «Предоставление грантовой поддержки социальному и креативному предпринимательству» </t>
  </si>
  <si>
    <t>Комплекс процессных мероприятий «Правовое просвещение и информирование в сфере защиты прав потребителей»</t>
  </si>
  <si>
    <t>Комплекс процессных мероприятий «Развитие электронного муниципалитета, формирование и сопровождение информационных ресурсов и систем, обеспечение доступа к ним»</t>
  </si>
  <si>
    <t xml:space="preserve">Комплекс процессных мероприятий «Развитие и сопровождение информационных систем в деятельности органов местного самоуправления» </t>
  </si>
  <si>
    <t>Комплекс процессных мероприятий «Модернизация оборудования, развитие и поддержка корпоративной сети органа местного самоуправления»</t>
  </si>
  <si>
    <t>Комплекс процессных мероприятий «Развитие системы обеспечения информационной безопасности органов местного самоуправления»</t>
  </si>
  <si>
    <t>Региональный проект «Строительство (реконструкция) автомобильных дорог общего пользования местного значения»</t>
  </si>
  <si>
    <t>Комплекс процессных мероприятий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</si>
  <si>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Комплекс процессных мероприятий «Содержание автомобильных дорог и искусственных сооружений на них, в том числе локальный ремонт участков автодорог»</t>
  </si>
  <si>
    <t xml:space="preserve">Комплекс процессных мероприятий «Капитальный ремонт и ремонт автомобильных дорог общего пользования местного значения» </t>
  </si>
  <si>
    <t xml:space="preserve">Комплекс процессных мероприятий «Проектирование, строительство (реконструкция) автомобильных дорог общего пользования местного значения» </t>
  </si>
  <si>
    <t>Комплекс процессных мероприятий «Общесистемные меры развития дорожного хозяйства»</t>
  </si>
  <si>
    <t xml:space="preserve">Комплекс процессных мероприятий «Организация бюджетного процесса» </t>
  </si>
  <si>
    <t>Комплекс процессных мероприятий «Управление муниципальным долгом»</t>
  </si>
  <si>
    <t>Комплекс процессных мероприятий «Формирование в бюджете города резервного фонда»</t>
  </si>
  <si>
    <t xml:space="preserve">Комплекс процессных мероприятий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 </t>
  </si>
  <si>
    <t>Региональный проект «Мы вместе» (Воспитание гармонично развитой личности)</t>
  </si>
  <si>
    <t xml:space="preserve">Комплекс процессных мероприятий «Финансовая поддержка проектов социально ориентированных некоммерческих организаций, не являющихся государственными (муниципальными) учреждениями, осуществляющих деятельность на территории города Пыть-Яха, в том числе в области организации и поддержки благотворительности и добровольчества (волонтерства), на развитие гражданского общества» </t>
  </si>
  <si>
    <t>Комплекс процессных мероприятий «Развитие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Пыть-Яхе»</t>
  </si>
  <si>
    <t xml:space="preserve">Комплекс процессных мероприятий «Развитие гражданских инициатив» </t>
  </si>
  <si>
    <t>Комплекс процессных мероприятий «Обеспечение открытости органов местного самоуправления»</t>
  </si>
  <si>
    <t>Комплекс процессных мероприятий «Развитие сотрудничества с органами власти и регионами иностранных государств, субъектами Российской Федерации, международными организациями»</t>
  </si>
  <si>
    <t>Комплекс процессных мероприятий «Реализация и обеспечение деятельности муниципальных учреждений молодежной политики»</t>
  </si>
  <si>
    <t xml:space="preserve">Комплекс процессных мероприятий «Управление и распоряжение муниципальным имуществом» </t>
  </si>
  <si>
    <t>Комплекс процессных мероприятий «Обеспечение надлежащего уровня эксплуатации муниципального имущества»</t>
  </si>
  <si>
    <t>Комплекс процессных мероприятий «Проведение мероприятий по землеустройству и землепользованию»</t>
  </si>
  <si>
    <t>Комплекс процессных мероприятий «Обеспечение деятельности органов местного самоуправления»</t>
  </si>
  <si>
    <t>Комплекс процессных мероприятий «Повышение эффективности муниципального управления»</t>
  </si>
  <si>
    <t xml:space="preserve">Комплекс процессных мероприятий «Развитие кадровых, антикоррупционных технологий и кадрового состава» </t>
  </si>
  <si>
    <t>Комплекс процессных мероприятий «Повышение профессионального уровня муниципальных служащих, управленческих кадров и лиц, включенных в резерв управленческих кадров»</t>
  </si>
  <si>
    <t>Комплекс процессных мероприятий «Обеспечение условий для осуществления деятельности органов местного самоуправления города Пыть-Яха и муниципальных учреждений города»</t>
  </si>
  <si>
    <t xml:space="preserve">Комплекс процессных мероприятий «Реализация переданных государственных полномочий по государственной регистрации актов гражданского состояния» </t>
  </si>
  <si>
    <t xml:space="preserve">Комплекс процессных мероприятий «Организация освещения улиц, микрорайонов города» </t>
  </si>
  <si>
    <t>Комплекс процессных мероприятий «Организация озеленения и благоустройства городских территорий, охрана, защита, воспроизводство лесов и зеленных насаждений»</t>
  </si>
  <si>
    <t>Комплекс процессных мероприятий «Содержание мест захоронения»</t>
  </si>
  <si>
    <t>Комплекс процессных мероприятий «Зимнее и летнее содержание городских территорий»</t>
  </si>
  <si>
    <t>Комплекс процессных мероприятий «Обеспечение комплексного содержания и ремонта объектов благоустройства (детские игровые и спортивные площадки, городской фонтан)»</t>
  </si>
  <si>
    <t>Комплекс процессных мероприятий Праздничное оформление городских территорий»</t>
  </si>
  <si>
    <t xml:space="preserve">Комплекс процессных мероприятий «Сохранение и развитие традиционной культуры, фольклора, традиций, языка, национального спорта и международных связей, национальных промыслов и ремесел» </t>
  </si>
  <si>
    <t>Комплекс процессных мероприятий «Организация, проведение мероприятий, направленных на развитие традиционной культуры, фольклора, национального спорта и международных связей, сохранение культурного наследия коренных малочисленных народов, и участие в них»</t>
  </si>
  <si>
    <t>Комплекс процессных мероприятий «Просветительские мероприятия, направленные на популяризацию и поддержку родных языков народов ханты, манси и ненце»</t>
  </si>
  <si>
    <t>Комплекс процессных мероприятий «Развитие материальной базы для сохранения и популяризации самобытной культуры коренных малочисленных народов Севера»</t>
  </si>
  <si>
    <t>Комплекс процессных мероприятий «Поддержка развития внутреннего и въездного туризма»</t>
  </si>
  <si>
    <t>Комплекс процессных мероприятий «Субсидия социально ориентированным некоммерческим организациям»</t>
  </si>
  <si>
    <t>В 1 квартале 2025 года:
- 07.03.2025г. объявлен отбор получателей субсидии (шифр отбора: 25-040-84382-2-0079). Отбор признан несостоявшимся, ввиду того, что  получатель субсидии (ИП глава КФХ Колещатов В.Д.) отозвал свою заявку;
- 25.03.2025г. повторно объявлен отбор получателей субсидии (шифр отбора: 5-040-84382-2-0155). В установленные сроки поступила одна заявка. В настоящее время идет рассмотрение заявки.</t>
  </si>
  <si>
    <t>Заключены муниципальные контракты с АНО «Ушастик, живи»:
№0187300019424000282 от 25.12.2024,
№0187300019425000007 от 18.02.2025,
0187300019425000008 от 18.02.2025
За отчетный период отловлено 56 животных без владельцев, всего в приюте содержится 246 животных.</t>
  </si>
  <si>
    <t>Запланировано участие товаропроизводителей в выставке-ярмарке, 4-ый квартал 2025 года.</t>
  </si>
  <si>
    <t xml:space="preserve">Грантовая поддержка социальному и креативному предпринимательству в отчетном периоде не предоставлялась.  Реализация комплекса процессных мероприятий запланирована на 2 квартал 2025 года.  </t>
  </si>
  <si>
    <t xml:space="preserve">Реализация комплекса процессных мероприятий запланирована во 2 квартале 2025 года.  
За отчетный период предоставлена консультационная поддержка 37 субъектам МСП, в том числе самозанятым. </t>
  </si>
  <si>
    <t>Заключены муниципальные контракты:
1)  № 0187300019425000013 от 28.03.2025 г. на оказание услуг по монтажу и демонтажу торговых палаток, шатра с ООО «ПГС-ГРУПП» на сумму 710,4 тыс. руб. 
2)  № 42 от 28.03.2025 г. с самозанятым Войтович В. В. на сумму 50,0 тыс. руб. на оказание услуг по проведению тренинга «Искусственный интеллект для бизнеса».
Произведены расходы по монтажу и демонтажу торговых палаток в размере 6,3 тыс. руб.</t>
  </si>
  <si>
    <t>Проведено 2 информационно -консультативные мероприятия (охват  40 человек).
С целью проведения информационно - просветительских мероприятий по вопросам защиты прав потребителей запланировано заключение муниципального контракта на оказание услуг по изготовлению и поставке сувенирной продукции (блокноты, календари, ручки) на 2 - 3 квартал 2025 года.</t>
  </si>
  <si>
    <t>Обеспечена поставка оборудования и комплектующих для замены и модернизации устаревшего оборудования в инфраструктуре корпоративной сети. Поставлены 11 системных блоков, 21 МФУ,  мыши, клавиатуры, жесткие диски, оперативная память.</t>
  </si>
  <si>
    <t>Оказывается техническая поддержка официальных сайтов Администрации г. Пыть-Яха и Думы г. Пыть-Яха, Инвестиционного портала г. Пыть-Яха, Счетно-контрольной палаты г. Пыть-Яха, проведен редизайн и модернизация официального сайта Администрации г. Пыть-Яха. (поквартальная оплата)</t>
  </si>
  <si>
    <t>Оказывается техническая поддержка, модернизация используемого программного обеспечения, приобретение нового программного обеспечения. (поквартальная оплата)</t>
  </si>
  <si>
    <t>Для развития системы информационной безопасности проводится обновление, техническая поддержка программного обеспечения, средств защиты информации корпоративной сети Администрации города Пыть-Яха. (поквартальная оплата)</t>
  </si>
  <si>
    <t xml:space="preserve">На 2025 год и плановый период 2026-2027 годы бюджет города Пыть-Яха утверждён решением Думы города Пыть-Яха от 23.12.2024 года № 306.  В соответствии со статьей 25 Бюджетного кодекса в течении отчетного периода в Думу города и Счётно-контрольную палату был направлен отчёт об исполнении бюджета города за 2024 год. </t>
  </si>
  <si>
    <t>мероприятие без финансирования</t>
  </si>
  <si>
    <t>Оплата процентов по состоянию на 31.03.2025г. составила 8,5 тыс. рублей по договору бюджетного кредита № 6/02-23 от 01.09.2023г. По состоянию на 31.03.2025г. муниципальный долг без учета процентов составляет - 47 222,2 тыс. рублей.</t>
  </si>
  <si>
    <t>1. В 2024 году заключен муниципальный контракт на выполнение работ по корректировке I и III этапов проектно-сметной документации с совмещением в III этап по объекту: «Реконструкция ВОС-1 (2 очередь) г. Пыть-Ях, оплата планируется в 2025 году.                                                                                                                                     2. МКУ УКС заключен договор на оказание услуг по проведению негосударственной экспертизы в части проверки достоверности определения сметной стоимости по объекту: Сеть водоотведения от здания кафе «Сказка» до КК 65 в мкр. 10 Мамонтова, г. Пыть-Ях.</t>
  </si>
  <si>
    <t>Заключено Соглашение о предоставлении субсидии из бюджета Ханты-Мансийского автономного округа – Югры № 14-МКИ-2025 от 7 февраля 2025 г.</t>
  </si>
  <si>
    <t>1. Предоставлена субсидия на финансовое обеспечение затрат при оказании коммунальных услуг населению города, связанных с погашением задолженности за потребленные топливно-энергетические ресурсы, понесенных МУП «УГХ» г. Пыть-Ях, в сумме – 79 052,4 тыс. руб.
2. Заключено Соглашение о предоставлении субсидии из бюджета Ханты-Мансийского автономного округа – Югры № 14-ОЗП-2025 от 11 февраля 2025 г., на выполнение работ по капитальному ремонту 12 объектов тепло-, водоснабжения, водоотведения. Перечень объектов на 2025 год утвержден распоряжением администрации города от 17.03.2025 № 554-ра. 
3. В отчетном периоде объявлены конкурсные закупки по 7 объектам (3 объекта - ведется разработка ПСД и прохождение государственной экспертизы, 2 объекта - формируется конкурсная документация).</t>
  </si>
  <si>
    <t>1. Заключено Соглашение о предоставлении субсидии из бюджета Ханты-Мансийского автономного округа - Югры на поддержку муниципальной программы в рамках регионального проекта «Формирование комфортной городской среды» от 5 февраля 2025 г. № 71885000-1-2025-009.
2. МКУ УКС заключен договор на оказание услуг по проведению негосударственной экспертизы в части проверки достоверности определения сметной стоимости по объекту: «Общественная территория в микрорайоне 1 «Центральный», ул. Первопроходцев, в г. Пыть-Ях».</t>
  </si>
  <si>
    <t>Для организации и проведения субботников на территории города заключены муниципальные контракты на освещение проводимых мероприятий в СМИ, вывоз мусора и приобретение хозинвентаря.</t>
  </si>
  <si>
    <t>Произведена оплата работы специалиста в сфере обращения с твердыми коммунальными отходами. Размещено 2 статьи по раздельному накоплению ТКО на официальном сайте администрации города и в социальных сетях Интернет.</t>
  </si>
  <si>
    <t>На реализацию мероприятия заключен муниципальный контракт №0187300019425000016 от 11.03.2025г. с ИП  Назарян Г.Н. Исполнение планируется во 2-3 кв. 2025 года.</t>
  </si>
  <si>
    <t>На стадии заключения муниципальный контракт с Федеральным бюджетным учреждением здравоохранения «Центр гигиены и эпидемиологии в ХМАО-Югре» на оказание услуг по дезинфекции и дератизации территорий (контроль эффективности).</t>
  </si>
  <si>
    <t>Заключены муниципальные контракты на выполнение работ по содержанию контейнерных площадок, находящихся в муниципальной собственности:
- №184 от 28.12.2025г. с ИП Мубораков А.А. на сумму 560,28 тыс. руб., 
- №0187300019425000005 от 12.02.2025г. с ИП Ситникова Е.М. оглы на сумму 1 159,9 тыс. руб.
Осуществляется ежедневная уборка 48 контейнерных площадок и вывоз крупногабаритного мусора 2 раза в неделю.</t>
  </si>
  <si>
    <t>В рамках мероприятия предусмотрена реконструкция путепровода через железнодорожные пути в г. Пыть-Ях, конкурсная документация проходит стадию согласования.</t>
  </si>
  <si>
    <t xml:space="preserve">Заключен муниципальный контракт № 0187300019424000244 на сумму 120 601,61 тыс. руб., перевозку пассажиров и багажа по регулируемым тарифам по муниципальным маршрутам осуществляет ООО «РУССКОЕ» с 01.01.2025г. по 31.10.2025г.
Организация автомобильного пассажирского транспорта обеспечивает перевозку по 9 социально значимым маршрутам, в том числе по 1 сезонному маршруту. Объем перевозок пассажиров за отчетный период составил 249 тыс. пассажиров. </t>
  </si>
  <si>
    <t>Заключены муниципальные контракты:
- по содержанию улично-дорожной сети с ООО «ДОРТЕХСТРОЙ» №0187300019424000281;
- по содержанию улично-дорожной сети с АО «ГК «Северавтодор» №0187300019425000003 на период с 01.03.2025 по 30.04.2026;
- по содержанию светофорных объектов с ИП Юфирицин В.В.  №0187300019424000245 (в исправном состоянии 17 светофорных объектов и 9 светофоров Т7);
- контракт энергоснабжения для государственных/муниципальных нужд № 200/ПЮ от 01.01.2025 (поставка электрической энергии для светофорных объектов, расположенных на улично-дорожной сети).</t>
  </si>
  <si>
    <t>Заключен муниципальный контракт на оказание услуг по обеспечению работоспособности системы видеофиксации нарушений правил дорожного движения.</t>
  </si>
  <si>
    <t>В 3 квартале 2025г. запланировано обучение 3 специалистов по программам «Подготовка председателей и членов комиссии по предупреждению и ликвидации чрезвычайных ситуаций и обеспечению пожарной безопасности муниципальных образований, обучение должностных лиц», специалистов гражданской обороны и Единой государственной системы предупреждения и ликвидации чрезвычайных ситуаций, в том числе по сигналам экстренного оповещения.</t>
  </si>
  <si>
    <t>Заключен муниципальный контракт № 22 от 27.02.2025 на изготовление и поставку знаков по безопасности на водных объектах в количестве 5 штук «Купание запрещено», «Переезд (переход) по льду запрещен» на сумму13,0 тыс. руб.</t>
  </si>
  <si>
    <t>На создание и содержание необходимого материального запаса для системы оповещения населения запланировано 523,2 тыс. руб.
На техническое обслуживание РАСЦО запланировано 1500,0 тыс. руб.,</t>
  </si>
  <si>
    <t>Запланировано выполнение работ по содержанию, обслуживанию и ремонту наружных источников противопожарного водоснабжения на сумму 1243,7 тыс. руб. во 2-3 кв. 2025 года.
На стадии заключения контракта работы по содержанию минерализованных полос и противопожарных разрывов в количестве 4100 м2.</t>
  </si>
  <si>
    <t>Материально-техническое и финансовое обеспечение деятельности МКУ «ЕДДС города Пыть-Яха»</t>
  </si>
  <si>
    <t>Изготовлены памятки в количестве 3500 шт., оплата планируется в апреле 2025 года.</t>
  </si>
  <si>
    <t>Заключены соглашения с Пыть-Яхской местной городской молодежной общественной организацией «Активист» реализовывается проект в области молодежной политики и организация деятельности ресурсного центра по развитию добровольчества, поддержки социально ориентированных некоммерческих организаций на территории города Пыть-Яха.</t>
  </si>
  <si>
    <t>По итогам проведения конкурса заключены соглашения на предоставление субсидии с 7 социально ориентированными некоммерческими организациями:
- с Пыть-Яхской городской общественной организацией ветеранов (пенсионеров) войны, труда, Вооруженных сил и правоохранительных органов,
- с Пыть-Яхской городской организацией общероссийская общественная организация «Всероссийское общество инвалидов»,
- с местной общественной организацией ветеранов локальных конфликтов и вооруженных сил города Пыть-Яха «Побратимы»;
- с Некоммерческой организацией благотворительный фонд «УШАСТИК, ЖИВИ»;
- с АНО «Клуб спортивных единоборств «ЛИГА»;
- с АНО «Спортивная школа «ОЛИМП»;
- с АНО спортивно-технический клуб «Сибирь».</t>
  </si>
  <si>
    <t>Прием инициативных проектов будет осуществляться в мае 2025г.</t>
  </si>
  <si>
    <t>Оплата производится за фактически выполненные работы муниципального задания на оказание муниципальных услуг МБУ «Современник».</t>
  </si>
  <si>
    <t>Заключен муниципальный контракт на оказание информационных услуг от 18.02.2025 №14 с МАУ «ТРК «Пыть-Яхинформ». Оплата производится за фактически выполненные работы муниципального задания.</t>
  </si>
  <si>
    <t>Планируется внедрение автоматизированной системы оценки при подборе кадров на муниципальной службе, основанная на интеграции «1С Оценка персонала» (покупка прав доступа).</t>
  </si>
  <si>
    <t>В 3 кв. 2025 г. запланирован конкурс «Лучший муниципальный служащий города Пыть-Яха».</t>
  </si>
  <si>
    <t xml:space="preserve">Выплачена заработная плата и начисления на заработную плату за январь-март 2025 г., произведена оплата льготного проезда и командировочных расходов, перечислений налогов. </t>
  </si>
  <si>
    <t>1. В целях реализации мероприятия заключено 15 муниципальных контрактов на выполнение кадастровых работ и определение рыночной оценки имущества, в результате оценено 4 объекта муниципальной собственности и изготовлено технических планов на 45 объектов недвижимости. 
2. Заключен агентский договор с АО «Газпром энергосбыт Тюмень» на оплату услуг, связанных с начислением, организацией сбора и учета платежей за найм жилых помещений по договорам социального найма.
3. Проведено обследование многоквартирного дома по адресу г. Пыть-Ях, мкр. 6 «Пионерный», дом 26. 
4. Имеются неисполненные бюджетные обязательства в сумме 161 тыс. руб. или 10 % от доведенных лимитов, которые оплачиваются равномерно в течении финансового года. Муниципальные контракты с авансовыми платежами не заключались.</t>
  </si>
  <si>
    <t xml:space="preserve">1. Оплачена кредиторская задолженность за 2024 года, а также текущая перед управляющими компаниями и Управлением городского хозяйства за незакрепленные жилые и нежилые помещения, коммунальные и жилищные услуги текущего финансового года оплачиваются планомерно (помесячно) по заключенным договорам.
2. Выполнены работы по проведению текущего ремонта муниципального жилищного фонда в 2 квартирах.  
3. Заключены муниципальные контракты на оказание услуг по охране объектов путем выставления поста на 3-х объектах. 
4. В связи с изменением состава муниципального имущества заключено 2 доп. соглашения к договору с Некоммерческой организацией «Югорский фонд капитального ремонта многоквартирных домов» от 29.08.2014 № 166 МС.
5. Имеются неисполненные бюджетные обязательства в сумме 10 412,7 тыс. руб. или 51,1 % от доведенных лимитов, которые оплачиваются равномерно в течении финансового года.  </t>
  </si>
  <si>
    <t>Заключен муниципальный контракт на оказание услуг по оценке рыночной стоимости размера ежегодной арендной платы «Среднеэтажная жилая застройка» с целью проведения аукциона на право заключения договора аренды в мкр. № 3 «Кедровый». Реализация мероприятия носит сезонный характер, проводится с мая по сентябрь.</t>
  </si>
  <si>
    <t>Дополнительное профессиональное образование за 1 квартал 2025 года получили 35 муниципальных служащих в администрации города.</t>
  </si>
  <si>
    <t>В рамках мероприятия: 
- осуществляются выплаты заработной платы, уплата взносов в бюджетные и внебюджетные фонды; 
- приобретаются учебники, учебные и наглядные пособия, цифровые образовательные программы, антивирусные программы, технические средства обучения для организации учебного процесса; 
- проводится организация бесплатного горячего питания обучающихся, получающих начальное общее образование и обучающихся, не относящихся к льготной категории, с 5 по 11 классов; 
- осуществляется выплата компенсации части родительской платы за присмотр и уход за детьми в образовательных организациях дошкольного образования. Данная выплата носит заявительный характер и производится на основании заявления родителя (законного представителя) ребенка и за фактическое посещение ребенком дошкольной организации;     
-  предусмотрено финансовое обеспечение содержания общеобразовательных организаций.</t>
  </si>
  <si>
    <t>1. Осуществлены выплаты по заработной плате (ежемесячное денежное вознаграждение за классное руководство, вознаграждение советникам директоров) уплате взносов в бюджетные и внебюджетные фонды, финансируется под фактическую потребность, на 2024-2025 учебный год сформировано 225 классов.  
2. Предусмотрено проведение мероприятий по повышению квалификации указанных специалистов, по состоянию на 01.04.2025г. повышение квалификации не проводилось.
3. Планируется проведение обучения по программам дополнительного профессионального образования для педагогических работников и управленческих кадров образовательных организаций.</t>
  </si>
  <si>
    <t>Предусмотрены выплаты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t>
  </si>
  <si>
    <t>В рамках мероприятия предусмотрено обеспечение лагерей с дневным пребыванием, лагерей труда и отдыха, организация отдыха за пределами ХМАО-Югры, дворовые площадки и мероприятия, организуемые в дни летних каникул. 
В весенние каникулы на базе МБОУ СОШ №1, №4, №5, №6, МАОУ «КСОШ-ДС, МАОУ «Прогимназия «Созвездие» организовано 6 лагерей с дневным пребыванием детей, охват составил – 775 человек.</t>
  </si>
  <si>
    <t>Осуществляется финансовое обеспечение персонифицированного дополнительного образования на территории города. Количество обучающихся, получающих услуги дополнительного образования в отчетном периоде, составило 6 657 человек. 
Сертификатами дополнительного образования (ПФДО) обеспечены 2 210 детей, согласно соглашениям, заключенным с ИП Киосе Н.Н. и АНО «Веста». 
В школах города продолжена работа по ранней профессиональной ориентации обучающихся на военную службу и военные профессии. На базе МБОУ СОШ № 5 организована работа кадетских классов, в которых обучаются 240 человек, организована работа Юнармейских классов, в которых обучаются 501 человек.
Число обучающихся на базе МАУ ДО «ЦДТ» - 1 197 человек, реализуются дополнительные общеобразовательные программы по направлениям: техническое, социально-гуманитарное, физкультурно-спортивное, художественное.</t>
  </si>
  <si>
    <t xml:space="preserve">Заключены договоры:
- с ООО «Техносервисгруп» на обслуживание городской системы видеонаблюдения;
- с И.П. Бекфоли на изготовление табличек.
Произведена оплата за договор, заключенный в 2024 г.
</t>
  </si>
  <si>
    <t>Запланированы почтовые расходы, опубликование списков в газете.</t>
  </si>
  <si>
    <t xml:space="preserve">Заключен муниципальный контракт с ООО «Рекламная компания Медиа тайм» на изготовление баннерного полотна. </t>
  </si>
  <si>
    <t xml:space="preserve">Заключены муниципальные контракты: 
- с ООО «Рекламная компания Медиа тайм»на изготовление баннерного полотна;
- с ИП Бурлуцкий А.В. на размещение антинаркотической рекламы в лифтах многоквартирных домов.
</t>
  </si>
  <si>
    <t>Запланировано заключение муниципальных контрактов на поставку сувенирной продукции.</t>
  </si>
  <si>
    <t xml:space="preserve">Заключены муниципальные контракты:
- с ООО «Лучший выбор» на изготовление и поставку раздаточной продукции;
- с ООО «РК Медиа тайм» на изготовление и поставку информационного баннера. </t>
  </si>
  <si>
    <t>Запланировано заключение муниципальных контрактов на изготовление и поставку наградной продукции.</t>
  </si>
  <si>
    <t>В рамках мероприятия выплачена заработная плата работникам отдела по организации деятельности муниципальной комиссии по делам несовершеннолетних и защите их прав в соответствии с установленными сроками.</t>
  </si>
  <si>
    <t>В рамках реализации мероприятия 3 715 человек получили меры социальной поддержки, предоставляемые на муниципальном уровне.   
За отчетный период произведена ежемесячная выплата пенсии за выслугу лет и единовременная денежная выплата в связи с заключением контракта о прохождении военной службы, направлением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</si>
  <si>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 xml:space="preserve">Мероприятия  по укреплению общественного здоровья населения города Пыть-Яха в 1 квартале 2025 года  реализованы в  полном объеме согласно утвержденному плану.
Запланировано проведение конкурса «Лучшая корпоративная программа по укреплению здоровья работников». </t>
  </si>
  <si>
    <t>По состоянию на 01.04.2025: 
1. Заключено 20 договоров на трудоустройство 237 несовершеннолетних граждан в возрасте от 14 до 18 лет - трудоустроено 8 человек.
2. Заключен договор на временное трудоустройство безработных граждан, испытывающих трудности в поиске работы - трудоустроен 1 человек, компенсация расходов работодателя не проводилась.
3.  Заключено 2 договора на временное трудоустройство граждан пенсионного возраста -трудоустроено 2 человека.
4. Заключен договор на стажировку инвалида трудоспособного возраста - трудоустроен 1 человек, компенсация расходов работодателя не проводилась. 
5. Заключен договор на стажировку выпускников профессиональных образовательных организаций высшего образования в возрасте до 25 лет – трудоустроен 1 человек.</t>
  </si>
  <si>
    <t>В первом квартале 2025 года проведено обучение по охране труда 57 руководителей и специалистов, обучение приемам оказания первой помощи 35 специалистов из числа работников муниципальных учреждений.</t>
  </si>
  <si>
    <t>Приобретен гнущийся манекен (мужской) для демонстрации одежды на выставках и экспозициях - 1 ед.</t>
  </si>
  <si>
    <t>Планируется к проведению мероприятий во 2 квартале 2025 года.</t>
  </si>
  <si>
    <t>Обновлены баннеры и информационные таблички. В рамках организации и проведения городского праздника народа ханты «Вороний день» приобретен реквизит (военная атрибутика, баннеры и таблички, посуда, маски, фурнитура, мех, ткань, бисер).</t>
  </si>
  <si>
    <t>Конкурс о предоставлении субсидии социально ориентированным некоммерческим организациям на реализацию проектов в сфере культуры, поддержки и развития языков и культуры коренных малочисленных народов Севера, развитие туризма будет проведен в 3-4 квартале 2025 года</t>
  </si>
  <si>
    <t>Приобретены пазлы для интерактивных занятий в рамках проведения мероприятия Общероссийской акции «Ночь музеев», «Ночь искусств», оплата планируется во 2 квартале 2025 года.</t>
  </si>
  <si>
    <t>Произведены расходы по соглашениям с Департаментом культуры ХМАО-Югры на модернизацию и пополнение книжных фондов библиотек, оформление периодической подписки, подключение к сети интернет (ежемесячная оплата), обновление электронных баз данных, за отчетный период приобретено 274 экземпляров литературы универсального содержания.</t>
  </si>
  <si>
    <t>Предусмотрены средства: 
- на разработку технического состояния и проведении ремонта здания МБОУ ДО «Детскя школа искусств» в размере 800,0 тыс. руб.;
- на проведение работ по архитектурно-художественному освещению здания ГДК «Россия» в размере 4 482,4 тыс. руб. Согласно условиям контракта, исполнение планируется во 2 квартале.</t>
  </si>
  <si>
    <t>Мероприятие направлено на обеспечение деятельности «Ресурсный центр поддержки социально ориентированных некоммерческих организаций». Произведены расходы на:
- выплату заработной платы и начислений на нее;
- командировочные расходы;
- услуги связи (ежемесячное обслуживание);
- приобретение канцелярских товаров.</t>
  </si>
  <si>
    <t>В рамках мероприятия приобретены:
- выставочные витрины (складные) - 3 шт. на сумму 213,0 тыс. руб.;
- архивные короба - 250 шт. на сумму 119,8 тыс. руб.;
- произведено обновление лицензии на программное обеспечение «Модуль VR: редактор цифровых копии документов» на сумму 19,8 тыс. руб.</t>
  </si>
  <si>
    <t>Заключен договор на проведение независимой оценки качества. В соответствии с условиями контракта, услуги должны быть оказаны до 30.09.2025 г.</t>
  </si>
  <si>
    <t>Заключены муниципальные контракты на выполнение работ: 
- по подготовке проекта внесения изменений в Генеральный план города, включая актуализацию документации на сумму 600,0 тыс. руб.; 
- по подготовке, внесению изменений в документы для постановки границ населенных пунктов на кадастровый учет на сумму 300,0 тыс. руб.; 
- по внесению изменений в проект межевания территории мкр. 9 «Черемушки» г. Пыть-Яха на сумму 190,0 тыс. руб.;
- по внесению изменений в проект межевания территории улично-дорожной сети на сумму 590,0 тыс. руб.
Сроки исполнения до 01.12.2025.</t>
  </si>
  <si>
    <r>
      <t xml:space="preserve">Реализация мероприятия </t>
    </r>
    <r>
      <rPr>
        <u/>
        <sz val="10"/>
        <rFont val="Times New Roman"/>
        <family val="1"/>
        <charset val="204"/>
      </rPr>
      <t>по переселению граждан из аварийного жилищного фонда в рамках адресной программы</t>
    </r>
    <r>
      <rPr>
        <sz val="10"/>
        <rFont val="Times New Roman"/>
        <family val="1"/>
        <charset val="204"/>
      </rPr>
      <t>:
1. Заключено соглашение о предоставлении субсидии от 27.01.2025 №11-НА/2025.
2.  Выплачено возмещение 1 молодой семье на приобретение жилого помещения. 
3. Планируется объявить аукционы на приобретение жилых помещений  по факту ввода жилого дома в эксплуатацию (ориентировочно 3-4 квартал 2025 года).</t>
    </r>
  </si>
  <si>
    <r>
      <t xml:space="preserve">Реализация мероприятия </t>
    </r>
    <r>
      <rPr>
        <u/>
        <sz val="10"/>
        <rFont val="Times New Roman"/>
        <family val="1"/>
        <charset val="204"/>
      </rPr>
      <t>по переселению граждан из жилых помещений непригодных для проживания в связи с превышением предельно допустимой концентрации фенола/формальдегида</t>
    </r>
    <r>
      <rPr>
        <sz val="10"/>
        <rFont val="Times New Roman"/>
        <family val="1"/>
        <charset val="204"/>
      </rPr>
      <t xml:space="preserve">:
1. Заключено соглашение о предоставлении субсидии 17.01.2025 №71885000-1-2024-013. В связи с внесением изменений от 16.01.2025г. в мероприятие все жилые помещения, расположенные в домах, включенных в окружную Адресную программу, и проживающие в них граждане </t>
    </r>
    <r>
      <rPr>
        <u/>
        <sz val="10"/>
        <rFont val="Times New Roman"/>
        <family val="1"/>
        <charset val="204"/>
      </rPr>
      <t>исключены</t>
    </r>
    <r>
      <rPr>
        <sz val="10"/>
        <rFont val="Times New Roman"/>
        <family val="1"/>
        <charset val="204"/>
      </rPr>
      <t xml:space="preserve"> из списка.
Информация о необходимости снять доведенные лимиты финансирования и внести соответствующее изменение в соглашение направлена в курирующий департамент.
2. Реализация мероприятия по предоставлению субсидии молодым семьям. Заключено соглашение о предоставлении субсидии от 23.12.2024 №71885000-1-2024-012.
В список претендентов на получение социальной выплаты включены 2 семьи и выданы свидетельства на получении социальной выплаты. За отчетный период произведена оплата 1 молодой семье в счет погашения имеющейся ипотеки, 2-я семья находится на стадии подбора варианта.</t>
    </r>
  </si>
  <si>
    <t xml:space="preserve">Заключено соглашение о предоставлении субсидии от 27.01.2025 №11-ЕС/2025 на реализацию следующих мероприятий:
1. Переселение граждан из аварийного фонда. Аукционы на приобретение жилых помещений будут объявлены по факту ввода жилого дома в эксплуатацию (ориентировочно 3-4 квартал).
2. Предоставление субсидии участникам СВО. Выданы 2 свидетельства о праве на получение субсидии. Реализовано право 1 участником (проводится оплата), второй в стадии приобретения жилого помещения.
3. Освобождение земельных участков. За отчетный период расселенные дома, подлежащие сносу в рамках данного мероприятия, отсутствуют.
3. Приспособление жилых помещений непригодных для проживания инвалидов. Заключен договор, на стадии исполнения.
4. Мероприятие по демонтажу непригодного фонда. Направлены документы для объявления аукциона на снос одного жилого дома. </t>
  </si>
  <si>
    <t>Для получения субсидии обратился 1 участник по категории «ветераны боевых действий». Проводится проверка документов. 
По категории «инвалид» отсутствуют снования для получения субсидии.</t>
  </si>
  <si>
    <t>Оплата расходов и организационное обеспечение МКУ «Управление капитального строительства города Пыть-Яха»</t>
  </si>
  <si>
    <t>Обеспечено внедрение энергосберегающих технологий образовательных организаций.
В рамках реализации наказов избирателей депутатами Думы ХМАО – Югры организован подвоз обучающихся МБОУ СОШ № 6, МАОУ «КСОШ-ДС» и МАОУ «Прогимназия «Созвездие», исполнение составило 1 727,6 тыс. руб.
Планируется приобрести: 
- холодильный шкаф для МБОУ СОШ № 1;
- газонокосилки, футбольную форму и посуду для МБОУ СОШ № 6;
- посудомоечные машины для МДОАУ ЦРР-д/с «Аленький цветочек».
Провести ремонт кровли МДОАУ ЦРР-д/с «Аленький цветочек» во 2-3 квартале 2025 г.
Для оценки технического состояния строительных конструкций приобрести фильтрующие универсальные самоспасатели, провести испытания огнезащитной обработки деревянных конструкций кровли и строительно-технической экспертизы (СТЭ) в МАОУ «Прогимназия «Созвездие» во 2-3 квартале 2025 г.</t>
  </si>
  <si>
    <t>В рамках мероприятия заключено Соглашение о предоставлении субсидии из бюджета ХМАО – Югры от 17.01.2025 № 71885000-1-2025-001 на государственную поддержку организаций, входящих в систему спортивной подготовки.</t>
  </si>
  <si>
    <t>Заключены договоры в МАУ «Аквацентр «Дельфин» на охрану зданий и территорий, ТО систем видеонаблюдения, в МАУ ДО СШ «Олимп»на оказание услуг противопожарной безопасности.</t>
  </si>
  <si>
    <t xml:space="preserve">В рамках программы заключено Соглашение о предоставлении субсидии из бюджета ХМАО – Югры от 03.02.2025 № 14-ШД/2025 на софинансирование расходов муниципальных образований по развитию сети спортивных объектов шаговой доступности. 
В МАУ ДО СШ «Олимп» приобретен металлодетектор на сумму 406,0 тыс. руб. и поставлена сборно-разборная трибуна для зрителей с пластиковыми сидениями на сумму 361,5 тыс. руб.  </t>
  </si>
  <si>
    <t>На 01.04.2025:
1. В МБУ ДО СШОР проведено 3 городских спортивных мероприятий, обеспечено участие спортсменов в 18 выездных спортивных мероприятиях.
2. В МБУ ДО СШ проведено 14 городских спортивных мероприятия, обеспечено участие спортсменов в 29 выездных спортивных мероприятиях.</t>
  </si>
  <si>
    <t>С целью обеспечения деятельности МАУ «Аквацентр «Дельфин», МАУ ДО СШ «Олимп», МБУ ДО СШ и МБУ ДО СШОР произведены расходы на содержание имущества, выплату заработной платы, оплату ежегодного оплачиваемого отпуска, льготного проезда к месту отдыха и обратно, и т.д.
Оказание платных услуг на 01.04.2025г. составило 5 239,9 тыс. руб. (бассейн для плавания, тренажерный зал).</t>
  </si>
  <si>
    <t>Исполнение по состоянию  на  01.04.2025г. составляет:
- по федеральному бюджету к финансированию - 14,5%;  
- по окружному бюджету к финансированию - 17,1%; 
- по муниципальному бюджету - 20,5%.</t>
  </si>
  <si>
    <t xml:space="preserve">Заключено Соглашение о предоставлении субсидии из бюджета ХМАО – Югры от 04.02.2025 № 14-СШ/2025 на софинансирование расходов по обеспечению образовательных организаций, осуществляющих подготовку спортивного резерва.
На 01.04.2025 заключены договоры: на приобретение спортивного инвентаря, наградной продукции, поставку баннера, разработку афиш в электронном виде, оказание медицинских услуг при проведении соревнований. 
На базе МАУ ДО СШ «Олимп», в рамках Всероссийского физкультурно-спортивного комплекса «Готов к труду и обороне» проведено 3 городских и 2 выездных мероприятия. </t>
  </si>
  <si>
    <t xml:space="preserve">Ежемесячные платежи в рамках концессионного соглашения с АО ЮТЕК-РС на содержание объектов уличного и внутриквартального освещения. Оплата произведена за фактически выполненный объем работ и услуг. </t>
  </si>
  <si>
    <t xml:space="preserve">Во 2 квартале 2025 года планируется заключение муниципального контракта на оказание услуг по озеленению городских территорий с последующим уходом за декоративными растениями и травянистой растительностью. </t>
  </si>
  <si>
    <t>Выполнены работы:
- по демонтажу ледовых городков, световых элементов ели и конструкций;
- на поставку баннеров, флагов и наклеек;
- по содержанию и обслуживанию электрооборудования и электрических сетей;</t>
  </si>
  <si>
    <t>В рамках муниципальных контрактов выполнены работы по зимнему содержанию городских и общественных территорий, внутриквартальных проездов и объектов благоустройства, погрузке и вывозу снежных масс. 
С территорий объектов благоустройства и внутриквартальных проездов на специализированную площадку вывезено 65 200 м3 снежных масс.</t>
  </si>
  <si>
    <t>В рамках муниципального контракта приобретены: канатная карусель, песочный дворик, спортивный комплекс, скамейки - 2 шт., урны - 2 шт. Монтаж оборудования будет осуществлен в летний период 2025 года.</t>
  </si>
  <si>
    <t>Оценка степени достижения целевых показателей проведена по 95 показателям:
­ по 35 показателям достигнуто запланированное годовое значение;
- по 12 показателям фактическое значение состовляет 50% и выше;
­ по 48 показателю фактическое значение состовляет менее 50%.
Средний процент достижения целевых показателей в целом по всем программам составляет 62 % к плану.</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</si>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</sst>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_ ;\-#,##0.0\ "/>
    <numFmt numFmtId="166" formatCode="#,##0.0"/>
    <numFmt numFmtId="167" formatCode="_-* #,##0.0\ _₽_-;\-* #,##0.0\ _₽_-;_-* &quot;-&quot;??\ _₽_-;_-@_-"/>
  </numFmts>
  <fonts count="18" x14ac:knownFonts="1">
    <font>
      <sz val="11"/>
      <color theme="1"/>
      <name val="Calibri"/>
      <family val="2"/>
      <scheme val="minor"/>
    </font>
    <font>
      <sz val="10"/>
      <color theme="1"/>
      <name val="Calibri"/>
      <family val="2"/>
      <charset val="204"/>
      <scheme val="minor"/>
    </font>
    <font>
      <b/>
      <sz val="10"/>
      <name val="Times New Roman"/>
      <family val="1"/>
      <charset val="204"/>
    </font>
    <font>
      <sz val="10"/>
      <name val="Times New Roman"/>
      <family val="1"/>
      <charset val="204"/>
    </font>
    <font>
      <sz val="10"/>
      <color rgb="FF000000"/>
      <name val="Times New Roman"/>
      <family val="1"/>
      <charset val="204"/>
    </font>
    <font>
      <sz val="10"/>
      <color rgb="FFFF0000"/>
      <name val="Times New Roman"/>
      <family val="1"/>
      <charset val="204"/>
    </font>
    <font>
      <sz val="10"/>
      <color theme="1"/>
      <name val="Times New Roman"/>
      <family val="1"/>
      <charset val="204"/>
    </font>
    <font>
      <sz val="10"/>
      <color indexed="8"/>
      <name val="Times New Roman"/>
      <family val="1"/>
      <charset val="204"/>
    </font>
    <font>
      <sz val="11"/>
      <name val="Calibri"/>
      <family val="2"/>
      <charset val="204"/>
      <scheme val="minor"/>
    </font>
    <font>
      <sz val="11"/>
      <color indexed="8"/>
      <name val="Calibri"/>
      <family val="2"/>
      <charset val="204"/>
    </font>
    <font>
      <sz val="11"/>
      <color theme="1"/>
      <name val="Calibri"/>
      <family val="2"/>
      <scheme val="minor"/>
    </font>
    <font>
      <b/>
      <sz val="10"/>
      <color rgb="FFFF0000"/>
      <name val="Times New Roman"/>
      <family val="1"/>
      <charset val="204"/>
    </font>
    <font>
      <sz val="11"/>
      <color rgb="FFFF0000"/>
      <name val="Calibri"/>
      <family val="2"/>
      <scheme val="minor"/>
    </font>
    <font>
      <sz val="11"/>
      <name val="Calibri"/>
      <family val="2"/>
      <charset val="204"/>
      <scheme val="minor"/>
    </font>
    <font>
      <sz val="12"/>
      <color theme="1"/>
      <name val="Times New Roman"/>
      <family val="1"/>
      <charset val="204"/>
    </font>
    <font>
      <b/>
      <sz val="12"/>
      <name val="Times New Roman"/>
      <family val="1"/>
      <charset val="204"/>
    </font>
    <font>
      <sz val="12"/>
      <name val="Times New Roman"/>
      <family val="1"/>
      <charset val="204"/>
    </font>
    <font>
      <u/>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43" fontId="10" fillId="0" borderId="0" applyFont="0" applyFill="0" applyBorder="0" applyAlignment="0" applyProtection="0"/>
    <xf numFmtId="0" fontId="9" fillId="0" borderId="0"/>
  </cellStyleXfs>
  <cellXfs count="205">
    <xf numFmtId="0" fontId="0" fillId="0" borderId="0" xfId="0"/>
    <xf numFmtId="0" fontId="1" fillId="0" borderId="0" xfId="0" applyFont="1"/>
    <xf numFmtId="0" fontId="2" fillId="0" borderId="0" xfId="0" applyFont="1" applyFill="1" applyBorder="1" applyAlignment="1">
      <alignment vertical="top" wrapText="1"/>
    </xf>
    <xf numFmtId="2" fontId="2" fillId="0" borderId="0" xfId="0" applyNumberFormat="1" applyFont="1" applyFill="1" applyBorder="1" applyAlignment="1" applyProtection="1">
      <alignment vertical="top" wrapText="1"/>
      <protection locked="0"/>
    </xf>
    <xf numFmtId="164" fontId="2" fillId="0" borderId="1" xfId="0" applyNumberFormat="1" applyFont="1" applyFill="1" applyBorder="1" applyAlignment="1" applyProtection="1">
      <alignment horizontal="center" vertical="center" wrapText="1"/>
      <protection locked="0"/>
    </xf>
    <xf numFmtId="164" fontId="2" fillId="0" borderId="0" xfId="0" applyNumberFormat="1" applyFont="1" applyFill="1" applyBorder="1" applyAlignment="1" applyProtection="1">
      <alignment horizontal="center" vertical="top" wrapText="1"/>
      <protection locked="0"/>
    </xf>
    <xf numFmtId="0" fontId="2" fillId="0" borderId="0" xfId="0" applyFont="1" applyFill="1" applyBorder="1" applyAlignment="1">
      <alignment vertical="top"/>
    </xf>
    <xf numFmtId="16"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166" fontId="3" fillId="0" borderId="0" xfId="0" applyNumberFormat="1" applyFont="1" applyFill="1" applyBorder="1"/>
    <xf numFmtId="0" fontId="3" fillId="0" borderId="0" xfId="0" applyFont="1" applyFill="1" applyBorder="1" applyAlignment="1">
      <alignment vertical="top"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167" fontId="3" fillId="0" borderId="1" xfId="1" applyNumberFormat="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167" fontId="3" fillId="0" borderId="8" xfId="1" applyNumberFormat="1" applyFont="1" applyFill="1" applyBorder="1" applyAlignment="1">
      <alignment horizontal="center" vertical="center" wrapText="1"/>
    </xf>
    <xf numFmtId="0" fontId="6" fillId="0" borderId="0" xfId="0" applyFont="1"/>
    <xf numFmtId="0" fontId="2" fillId="2" borderId="1" xfId="0" applyFont="1" applyFill="1" applyBorder="1" applyAlignment="1">
      <alignment horizontal="left" vertical="center" wrapText="1"/>
    </xf>
    <xf numFmtId="167" fontId="3" fillId="0" borderId="14" xfId="1" applyNumberFormat="1" applyFont="1" applyFill="1" applyBorder="1" applyAlignment="1">
      <alignment horizontal="center" vertical="center" wrapText="1"/>
    </xf>
    <xf numFmtId="167" fontId="2" fillId="0" borderId="14" xfId="1" applyNumberFormat="1" applyFont="1" applyFill="1" applyBorder="1" applyAlignment="1">
      <alignment horizontal="center" vertical="center" wrapText="1"/>
    </xf>
    <xf numFmtId="167" fontId="3" fillId="0" borderId="14"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0" fillId="0" borderId="0" xfId="0"/>
    <xf numFmtId="0" fontId="3" fillId="0" borderId="14" xfId="0" applyFont="1" applyFill="1" applyBorder="1" applyAlignment="1">
      <alignment horizontal="left" vertical="center" wrapText="1"/>
    </xf>
    <xf numFmtId="0" fontId="2" fillId="0" borderId="14" xfId="0"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167" fontId="3"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wrapText="1"/>
    </xf>
    <xf numFmtId="16" fontId="3" fillId="0" borderId="1" xfId="0" applyNumberFormat="1" applyFont="1" applyFill="1" applyBorder="1" applyAlignment="1">
      <alignment vertical="center" wrapText="1"/>
    </xf>
    <xf numFmtId="167" fontId="3" fillId="2" borderId="1" xfId="1"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xf>
    <xf numFmtId="167" fontId="2" fillId="2" borderId="1" xfId="1" applyNumberFormat="1" applyFont="1" applyFill="1" applyBorder="1" applyAlignment="1">
      <alignment horizontal="center" vertical="center"/>
    </xf>
    <xf numFmtId="167" fontId="2" fillId="2" borderId="1" xfId="1" applyNumberFormat="1" applyFont="1" applyFill="1" applyBorder="1" applyAlignment="1">
      <alignment horizontal="center" vertical="center" wrapText="1"/>
    </xf>
    <xf numFmtId="167" fontId="3" fillId="2"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0" fontId="2" fillId="0" borderId="1" xfId="0" applyFont="1" applyFill="1" applyBorder="1" applyAlignment="1">
      <alignment horizontal="left" wrapText="1"/>
    </xf>
    <xf numFmtId="0" fontId="0" fillId="0" borderId="0" xfId="0"/>
    <xf numFmtId="0" fontId="12" fillId="0" borderId="0" xfId="0" applyFont="1"/>
    <xf numFmtId="16" fontId="2" fillId="0" borderId="1" xfId="0" applyNumberFormat="1" applyFont="1" applyFill="1" applyBorder="1" applyAlignment="1">
      <alignment horizontal="center" vertical="center" wrapText="1"/>
    </xf>
    <xf numFmtId="0" fontId="14" fillId="0" borderId="0" xfId="0" applyFont="1"/>
    <xf numFmtId="16" fontId="15" fillId="0" borderId="1" xfId="0" applyNumberFormat="1" applyFont="1" applyFill="1" applyBorder="1" applyAlignment="1">
      <alignment horizontal="center" vertical="center" wrapText="1"/>
    </xf>
    <xf numFmtId="164" fontId="15" fillId="0" borderId="1" xfId="0" applyNumberFormat="1" applyFont="1" applyFill="1" applyBorder="1" applyAlignment="1" applyProtection="1">
      <alignment horizontal="center" vertical="center" wrapText="1"/>
      <protection locked="0"/>
    </xf>
    <xf numFmtId="16" fontId="16" fillId="0" borderId="1" xfId="0" applyNumberFormat="1" applyFont="1" applyFill="1" applyBorder="1" applyAlignment="1">
      <alignment horizontal="left" vertical="center" wrapText="1"/>
    </xf>
    <xf numFmtId="165" fontId="16" fillId="0" borderId="1" xfId="1"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5" fillId="0" borderId="1" xfId="0" applyFont="1" applyFill="1" applyBorder="1" applyAlignment="1">
      <alignment horizontal="left" vertical="center" wrapText="1"/>
    </xf>
    <xf numFmtId="165" fontId="15" fillId="0" borderId="1" xfId="1"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0" fillId="0" borderId="0" xfId="0"/>
    <xf numFmtId="0" fontId="3" fillId="2" borderId="1" xfId="0" applyFont="1" applyFill="1" applyBorder="1" applyAlignment="1">
      <alignment horizontal="left" vertical="center" wrapText="1"/>
    </xf>
    <xf numFmtId="0" fontId="3" fillId="0" borderId="8" xfId="0"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167" fontId="3" fillId="0" borderId="1" xfId="1" applyNumberFormat="1" applyFont="1" applyBorder="1" applyAlignment="1">
      <alignment horizontal="center" vertical="center" wrapText="1"/>
    </xf>
    <xf numFmtId="167" fontId="3" fillId="0" borderId="1" xfId="1" applyNumberFormat="1" applyFont="1" applyFill="1" applyBorder="1" applyAlignment="1">
      <alignment vertical="center" wrapText="1"/>
    </xf>
    <xf numFmtId="167" fontId="3" fillId="0" borderId="25" xfId="1" applyNumberFormat="1" applyFont="1" applyFill="1" applyBorder="1" applyAlignment="1">
      <alignment horizontal="center" vertical="center" wrapText="1"/>
    </xf>
    <xf numFmtId="0" fontId="3" fillId="0" borderId="0" xfId="0" applyFont="1" applyFill="1" applyBorder="1" applyAlignment="1">
      <alignment vertical="center" wrapText="1"/>
    </xf>
    <xf numFmtId="16" fontId="16" fillId="0" borderId="1" xfId="0" applyNumberFormat="1" applyFont="1" applyFill="1" applyBorder="1" applyAlignment="1">
      <alignment vertical="center" wrapText="1"/>
    </xf>
    <xf numFmtId="0" fontId="14" fillId="0" borderId="0" xfId="0" applyFont="1" applyAlignment="1">
      <alignment horizontal="righ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1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16" fillId="0" borderId="1" xfId="0" applyFont="1" applyFill="1" applyBorder="1" applyAlignment="1">
      <alignment horizontal="left" vertical="center" wrapText="1"/>
    </xf>
    <xf numFmtId="2" fontId="16" fillId="2" borderId="1" xfId="0" applyNumberFormat="1" applyFont="1"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2" fontId="15" fillId="0" borderId="1" xfId="0" applyNumberFormat="1" applyFont="1" applyFill="1" applyBorder="1" applyAlignment="1" applyProtection="1">
      <alignment horizontal="center" vertical="center" wrapText="1"/>
      <protection locked="0"/>
    </xf>
    <xf numFmtId="16" fontId="15" fillId="0" borderId="1" xfId="0" applyNumberFormat="1"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1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0" fillId="0" borderId="0" xfId="0"/>
    <xf numFmtId="0" fontId="1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16" fontId="3" fillId="0" borderId="2" xfId="0" applyNumberFormat="1" applyFont="1" applyFill="1" applyBorder="1" applyAlignment="1">
      <alignment horizontal="left" vertical="center" wrapText="1"/>
    </xf>
    <xf numFmtId="16" fontId="3" fillId="0" borderId="4" xfId="0" applyNumberFormat="1" applyFont="1" applyFill="1" applyBorder="1" applyAlignment="1">
      <alignment horizontal="left" vertical="center" wrapText="1"/>
    </xf>
    <xf numFmtId="16" fontId="3" fillId="0" borderId="6"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 fontId="3" fillId="0" borderId="8" xfId="0" applyNumberFormat="1" applyFont="1" applyFill="1" applyBorder="1" applyAlignment="1">
      <alignment horizontal="left" vertical="center" wrapText="1"/>
    </xf>
    <xf numFmtId="16" fontId="3" fillId="0" borderId="9" xfId="0" applyNumberFormat="1" applyFont="1" applyFill="1" applyBorder="1" applyAlignment="1">
      <alignment horizontal="left" vertical="center" wrapText="1"/>
    </xf>
    <xf numFmtId="16" fontId="3" fillId="0" borderId="10" xfId="0" applyNumberFormat="1" applyFont="1" applyFill="1" applyBorder="1" applyAlignment="1">
      <alignment horizontal="left" vertical="center" wrapText="1"/>
    </xf>
    <xf numFmtId="0" fontId="3" fillId="0" borderId="1" xfId="0" applyFont="1" applyBorder="1" applyAlignment="1">
      <alignment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1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3"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16" fontId="3" fillId="0" borderId="8" xfId="0" applyNumberFormat="1" applyFont="1" applyFill="1" applyBorder="1" applyAlignment="1">
      <alignment horizontal="center" vertical="center" wrapText="1"/>
    </xf>
    <xf numFmtId="16" fontId="3" fillId="0" borderId="9" xfId="0" applyNumberFormat="1" applyFont="1" applyFill="1" applyBorder="1" applyAlignment="1">
      <alignment horizontal="center" vertical="center" wrapText="1"/>
    </xf>
    <xf numFmtId="16" fontId="3" fillId="0" borderId="10" xfId="0" applyNumberFormat="1" applyFont="1" applyFill="1" applyBorder="1" applyAlignment="1">
      <alignment horizontal="center"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5" fillId="0" borderId="1" xfId="0" applyFont="1" applyFill="1" applyBorder="1" applyAlignment="1">
      <alignment horizontal="left" wrapText="1"/>
    </xf>
    <xf numFmtId="166" fontId="3" fillId="2" borderId="8" xfId="0" applyNumberFormat="1" applyFont="1" applyFill="1" applyBorder="1" applyAlignment="1">
      <alignment horizontal="left" vertical="center" wrapText="1"/>
    </xf>
    <xf numFmtId="166" fontId="3" fillId="2" borderId="9" xfId="0" applyNumberFormat="1" applyFont="1" applyFill="1" applyBorder="1" applyAlignment="1">
      <alignment horizontal="left" vertical="center" wrapText="1"/>
    </xf>
    <xf numFmtId="166" fontId="3" fillId="2" borderId="10" xfId="0" applyNumberFormat="1" applyFont="1" applyFill="1" applyBorder="1" applyAlignment="1">
      <alignment horizontal="left" vertical="center" wrapText="1"/>
    </xf>
    <xf numFmtId="166"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3" fillId="0" borderId="1" xfId="0" applyFont="1" applyBorder="1" applyAlignment="1">
      <alignment horizontal="left" vertical="center" wrapText="1"/>
    </xf>
    <xf numFmtId="0" fontId="3" fillId="0" borderId="8" xfId="0" applyNumberFormat="1" applyFont="1" applyFill="1" applyBorder="1" applyAlignment="1">
      <alignment horizontal="center" vertical="center" wrapText="1"/>
    </xf>
    <xf numFmtId="0" fontId="3" fillId="0" borderId="9"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16" fontId="3" fillId="0" borderId="14" xfId="0" applyNumberFormat="1" applyFont="1" applyFill="1" applyBorder="1" applyAlignment="1">
      <alignment horizontal="center" vertical="center" wrapText="1"/>
    </xf>
    <xf numFmtId="16" fontId="3" fillId="0" borderId="14"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2" fillId="0"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0" fillId="0" borderId="14" xfId="0" applyBorder="1" applyAlignment="1">
      <alignment horizontal="center" vertical="center" wrapText="1"/>
    </xf>
    <xf numFmtId="0" fontId="3" fillId="0" borderId="14" xfId="0" applyFont="1" applyFill="1" applyBorder="1" applyAlignment="1">
      <alignment horizontal="left" vertical="center" wrapText="1"/>
    </xf>
    <xf numFmtId="0" fontId="0" fillId="0" borderId="14" xfId="0" applyBorder="1" applyAlignment="1">
      <alignment horizontal="left" vertical="center" wrapText="1"/>
    </xf>
    <xf numFmtId="0" fontId="6" fillId="0" borderId="14" xfId="0" applyFont="1" applyBorder="1" applyAlignment="1">
      <alignment horizontal="center" vertical="center" wrapText="1"/>
    </xf>
    <xf numFmtId="0" fontId="6" fillId="0" borderId="14" xfId="0" applyFont="1" applyBorder="1" applyAlignment="1">
      <alignment horizontal="left" vertical="center" wrapText="1"/>
    </xf>
    <xf numFmtId="49" fontId="3" fillId="0" borderId="14" xfId="0" applyNumberFormat="1" applyFont="1" applyFill="1" applyBorder="1" applyAlignment="1">
      <alignment horizontal="center" vertical="center" wrapText="1"/>
    </xf>
    <xf numFmtId="0" fontId="3" fillId="2" borderId="1" xfId="0" applyFont="1" applyFill="1" applyBorder="1" applyAlignment="1">
      <alignment vertical="center" wrapText="1"/>
    </xf>
    <xf numFmtId="16" fontId="2" fillId="0" borderId="14" xfId="0" applyNumberFormat="1" applyFont="1" applyFill="1" applyBorder="1" applyAlignment="1">
      <alignment horizontal="center" vertical="center" wrapText="1"/>
    </xf>
    <xf numFmtId="0" fontId="2" fillId="0" borderId="14"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49" fontId="3" fillId="0" borderId="1" xfId="0" applyNumberFormat="1" applyFont="1" applyFill="1" applyBorder="1" applyAlignment="1">
      <alignment horizontal="left" vertical="center" wrapText="1"/>
    </xf>
    <xf numFmtId="2" fontId="6" fillId="0" borderId="8" xfId="0" applyNumberFormat="1" applyFont="1" applyFill="1" applyBorder="1" applyAlignment="1">
      <alignment horizontal="left" vertical="center" wrapText="1"/>
    </xf>
    <xf numFmtId="2" fontId="6" fillId="0" borderId="9" xfId="0" applyNumberFormat="1" applyFont="1" applyFill="1" applyBorder="1" applyAlignment="1">
      <alignment horizontal="left" vertical="center" wrapText="1"/>
    </xf>
    <xf numFmtId="2" fontId="6" fillId="0" borderId="10" xfId="0" applyNumberFormat="1" applyFont="1" applyFill="1" applyBorder="1" applyAlignment="1">
      <alignment horizontal="left" vertical="center" wrapText="1"/>
    </xf>
    <xf numFmtId="2" fontId="3" fillId="0" borderId="8" xfId="0" applyNumberFormat="1" applyFont="1" applyFill="1" applyBorder="1" applyAlignment="1">
      <alignment horizontal="left" vertical="center" wrapText="1"/>
    </xf>
    <xf numFmtId="2" fontId="3" fillId="0" borderId="9" xfId="0" applyNumberFormat="1" applyFont="1" applyFill="1" applyBorder="1" applyAlignment="1">
      <alignment horizontal="left" vertical="center" wrapText="1"/>
    </xf>
    <xf numFmtId="2" fontId="3" fillId="0" borderId="10" xfId="0" applyNumberFormat="1" applyFont="1" applyFill="1" applyBorder="1" applyAlignment="1">
      <alignment horizontal="left" vertical="center" wrapText="1"/>
    </xf>
    <xf numFmtId="49" fontId="6" fillId="0" borderId="1"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49"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8" fillId="0" borderId="1" xfId="0" applyFont="1" applyFill="1" applyBorder="1" applyAlignment="1">
      <alignment horizontal="left" vertical="center" wrapText="1"/>
    </xf>
    <xf numFmtId="0" fontId="0" fillId="0" borderId="1" xfId="0"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4" fillId="0" borderId="10" xfId="0" applyFont="1" applyFill="1" applyBorder="1" applyAlignment="1">
      <alignment horizontal="left" vertical="center" wrapText="1"/>
    </xf>
    <xf numFmtId="167" fontId="3" fillId="0" borderId="17" xfId="1" applyNumberFormat="1" applyFont="1" applyFill="1" applyBorder="1" applyAlignment="1">
      <alignment horizontal="center" vertical="center" wrapText="1"/>
    </xf>
    <xf numFmtId="167" fontId="3" fillId="0" borderId="18" xfId="1" applyNumberFormat="1" applyFont="1" applyFill="1" applyBorder="1" applyAlignment="1">
      <alignment horizontal="center" vertical="center" wrapText="1"/>
    </xf>
    <xf numFmtId="167" fontId="3" fillId="0" borderId="19" xfId="1"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16" fontId="3"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0" fillId="0" borderId="1" xfId="0" applyBorder="1" applyAlignment="1">
      <alignment horizontal="center" vertical="center" wrapText="1"/>
    </xf>
  </cellXfs>
  <cellStyles count="3">
    <cellStyle name="Обычный" xfId="0" builtinId="0"/>
    <cellStyle name="Обычный_РО за 2014 год 2" xfId="2"/>
    <cellStyle name="Финансовый" xfId="1" builtinId="3"/>
  </cellStyles>
  <dxfs count="0"/>
  <tableStyles count="0" defaultTableStyle="TableStyleMedium2" defaultPivotStyle="PivotStyleMedium9"/>
  <colors>
    <mruColors>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
  <sheetViews>
    <sheetView zoomScaleNormal="100" workbookViewId="0">
      <selection activeCell="I2" sqref="I2:I3"/>
    </sheetView>
  </sheetViews>
  <sheetFormatPr defaultRowHeight="12.75" x14ac:dyDescent="0.2"/>
  <cols>
    <col min="1" max="1" width="23.7109375" style="1" customWidth="1"/>
    <col min="2" max="2" width="0.140625" style="1" hidden="1" customWidth="1"/>
    <col min="3" max="3" width="20.140625" style="1" customWidth="1"/>
    <col min="4" max="4" width="18.140625" style="1" customWidth="1"/>
    <col min="5" max="5" width="14.7109375" style="1" customWidth="1"/>
    <col min="6" max="7" width="13.7109375" style="1" customWidth="1"/>
    <col min="8" max="8" width="40.42578125" style="1" customWidth="1"/>
    <col min="9" max="9" width="42.42578125" style="1" customWidth="1"/>
    <col min="10" max="16384" width="9.140625" style="1"/>
  </cols>
  <sheetData>
    <row r="1" spans="1:13" ht="24" customHeight="1" x14ac:dyDescent="0.25">
      <c r="A1" s="46"/>
      <c r="B1" s="46"/>
      <c r="C1" s="46"/>
      <c r="D1" s="46"/>
      <c r="E1" s="46"/>
      <c r="F1" s="46"/>
      <c r="G1" s="46"/>
      <c r="H1" s="46"/>
      <c r="I1" s="65" t="s">
        <v>282</v>
      </c>
    </row>
    <row r="2" spans="1:13" ht="12.75" customHeight="1" x14ac:dyDescent="0.2">
      <c r="A2" s="82"/>
      <c r="B2" s="82"/>
      <c r="C2" s="82" t="s">
        <v>1</v>
      </c>
      <c r="D2" s="83" t="s">
        <v>70</v>
      </c>
      <c r="E2" s="84"/>
      <c r="F2" s="84"/>
      <c r="G2" s="85"/>
      <c r="H2" s="79" t="s">
        <v>2</v>
      </c>
      <c r="I2" s="81" t="s">
        <v>3</v>
      </c>
      <c r="J2" s="2"/>
      <c r="K2" s="2"/>
      <c r="L2" s="2"/>
      <c r="M2" s="3"/>
    </row>
    <row r="3" spans="1:13" ht="63" x14ac:dyDescent="0.2">
      <c r="A3" s="82"/>
      <c r="B3" s="82"/>
      <c r="C3" s="82"/>
      <c r="D3" s="47" t="s">
        <v>66</v>
      </c>
      <c r="E3" s="48" t="s">
        <v>69</v>
      </c>
      <c r="F3" s="48" t="s">
        <v>4</v>
      </c>
      <c r="G3" s="48" t="s">
        <v>5</v>
      </c>
      <c r="H3" s="80"/>
      <c r="I3" s="81"/>
      <c r="J3" s="5"/>
      <c r="K3" s="5"/>
      <c r="L3" s="6"/>
      <c r="M3" s="3"/>
    </row>
    <row r="4" spans="1:13" ht="39.950000000000003" customHeight="1" x14ac:dyDescent="0.2">
      <c r="A4" s="73" t="s">
        <v>6</v>
      </c>
      <c r="B4" s="74"/>
      <c r="C4" s="64" t="s">
        <v>7</v>
      </c>
      <c r="D4" s="50">
        <f>'Разв. образ.'!D3+'Соц. и дем. раз.'!D3+'Культ. простр.'!D3+'Разв. физ. кул.'!D3+'Поддер. занят.'!D3+'Разв. агропром.'!D3+'Жилищ. сфер.'!D3+'Жил.-ком.'!D3+'Проф. правонар.'!D3+'Укрепл. межнац.'!D3+'Безоп. жизн.'!D3+'Эколог. без.'!D3+'Разв. эконом.'!D3+'Цифр. разв.'!D3+'Совр. трансп.'!D3+'Управ. мун. фин.'!D3+'Разв. гражд. общ.'!D3+'Управ. муниц. имущ.'!D3+'Муниц. служ.'!D3+'Содер. гор. тер.'!D3+'Устойч. разв. КМНС'!D3</f>
        <v>128278.6</v>
      </c>
      <c r="E4" s="50">
        <f>'Разв. образ.'!E3+'Соц. и дем. раз.'!E3+'Культ. простр.'!E3+'Разв. физ. кул.'!E3+'Поддер. занят.'!E3+'Разв. агропром.'!E3+'Жилищ. сфер.'!E3+'Жил.-ком.'!E3+'Проф. правонар.'!E3+'Укрепл. межнац.'!E3+'Безоп. жизн.'!E3+'Эколог. без.'!E3+'Разв. эконом.'!E3+'Цифр. разв.'!E3+'Совр. трансп.'!E3+'Управ. мун. фин.'!E3+'Разв. гражд. общ.'!E3+'Управ. муниц. имущ.'!E3+'Муниц. служ.'!E3+'Содер. гор. тер.'!E3+'Устойч. разв. КМНС'!E3</f>
        <v>139902.6</v>
      </c>
      <c r="F4" s="50">
        <f>'Разв. образ.'!F3+'Соц. и дем. раз.'!F3+'Культ. простр.'!F3+'Разв. физ. кул.'!F3+'Поддер. занят.'!F3+'Разв. агропром.'!F3+'Жилищ. сфер.'!F3+'Жил.-ком.'!F3+'Проф. правонар.'!F3+'Укрепл. межнац.'!F3+'Безоп. жизн.'!F3+'Эколог. без.'!F3+'Разв. эконом.'!F3+'Цифр. разв.'!F3+'Совр. трансп.'!F3+'Управ. мун. фин.'!F3+'Разв. гражд. общ.'!F3+'Управ. муниц. имущ.'!F3+'Муниц. служ.'!F3+'Содер. гор. тер.'!F3+'Устойч. разв. КМНС'!F3</f>
        <v>20301.299999999996</v>
      </c>
      <c r="G4" s="50">
        <f>F4/E4*100</f>
        <v>14.511024098194024</v>
      </c>
      <c r="H4" s="71" t="s">
        <v>274</v>
      </c>
      <c r="I4" s="72" t="s">
        <v>281</v>
      </c>
      <c r="J4" s="9"/>
      <c r="K4" s="9"/>
      <c r="L4" s="10"/>
      <c r="M4" s="10"/>
    </row>
    <row r="5" spans="1:13" ht="39.950000000000003" customHeight="1" x14ac:dyDescent="0.2">
      <c r="A5" s="75"/>
      <c r="B5" s="76"/>
      <c r="C5" s="49" t="s">
        <v>101</v>
      </c>
      <c r="D5" s="50">
        <f>'Разв. образ.'!D4+'Соц. и дем. раз.'!D4+'Культ. простр.'!D4+'Разв. физ. кул.'!D4+'Поддер. занят.'!D4+'Разв. агропром.'!D4+'Жилищ. сфер.'!D4+'Жил.-ком.'!D4+'Проф. правонар.'!D4+'Укрепл. межнац.'!D4+'Безоп. жизн.'!D4+'Эколог. без.'!D4+'Разв. эконом.'!D4+'Цифр. разв.'!D4+'Совр. трансп.'!D4+'Управ. мун. фин.'!D4+'Разв. гражд. общ.'!D4+'Управ. муниц. имущ.'!D4+'Муниц. служ.'!D4+'Содер. гор. тер.'!D4+'Устойч. разв. КМНС'!D4</f>
        <v>2228454.8000000003</v>
      </c>
      <c r="E5" s="50">
        <f>'Разв. образ.'!E4+'Соц. и дем. раз.'!E4+'Культ. простр.'!E4+'Разв. физ. кул.'!E4+'Поддер. занят.'!E4+'Разв. агропром.'!E4+'Жилищ. сфер.'!E4+'Жил.-ком.'!E4+'Проф. правонар.'!E4+'Укрепл. межнац.'!E4+'Безоп. жизн.'!E4+'Эколог. без.'!E4+'Разв. эконом.'!E4+'Цифр. разв.'!E4+'Совр. трансп.'!E4+'Управ. мун. фин.'!E4+'Разв. гражд. общ.'!E4+'Управ. муниц. имущ.'!E4+'Муниц. служ.'!E4+'Содер. гор. тер.'!E4+'Устойч. разв. КМНС'!E4</f>
        <v>2526462.0000000005</v>
      </c>
      <c r="F5" s="50">
        <f>'Разв. образ.'!F4+'Соц. и дем. раз.'!F4+'Культ. простр.'!F4+'Разв. физ. кул.'!F4+'Поддер. занят.'!F4+'Разв. агропром.'!F4+'Жилищ. сфер.'!F4+'Жил.-ком.'!F4+'Проф. правонар.'!F4+'Укрепл. межнац.'!F4+'Безоп. жизн.'!F4+'Эколог. без.'!F4+'Разв. эконом.'!F4+'Цифр. разв.'!F4+'Совр. трансп.'!F4+'Управ. мун. фин.'!F4+'Разв. гражд. общ.'!F4+'Управ. муниц. имущ.'!F4+'Муниц. служ.'!F4+'Содер. гор. тер.'!F4+'Устойч. разв. КМНС'!F4</f>
        <v>432165.79999999987</v>
      </c>
      <c r="G5" s="50">
        <f>F5/E5*100</f>
        <v>17.10557293163324</v>
      </c>
      <c r="H5" s="71"/>
      <c r="I5" s="72"/>
      <c r="J5" s="9"/>
      <c r="K5" s="9"/>
      <c r="L5" s="10"/>
      <c r="M5" s="10"/>
    </row>
    <row r="6" spans="1:13" ht="39.950000000000003" customHeight="1" x14ac:dyDescent="0.2">
      <c r="A6" s="75"/>
      <c r="B6" s="76"/>
      <c r="C6" s="49" t="s">
        <v>95</v>
      </c>
      <c r="D6" s="50">
        <f>'Разв. образ.'!D5+'Соц. и дем. раз.'!D5+'Культ. простр.'!D5+'Разв. физ. кул.'!D5+'Поддер. занят.'!D5+'Разв. агропром.'!D5+'Жилищ. сфер.'!D5+'Жил.-ком.'!D5+'Проф. правонар.'!D5+'Укрепл. межнац.'!D5+'Безоп. жизн.'!D5+'Эколог. без.'!D5+'Разв. эконом.'!D5+'Цифр. разв.'!D5+'Совр. трансп.'!D5+'Управ. мун. фин.'!D5+'Разв. гражд. общ.'!D5+'Управ. муниц. имущ.'!D5+'Муниц. служ.'!D5+'Содер. гор. тер.'!D5+'Устойч. разв. КМНС'!D5</f>
        <v>2630723.5</v>
      </c>
      <c r="E6" s="50">
        <f>'Разв. образ.'!E5+'Соц. и дем. раз.'!E5+'Культ. простр.'!E5+'Разв. физ. кул.'!E5+'Поддер. занят.'!E5+'Разв. агропром.'!E5+'Жилищ. сфер.'!E5+'Жил.-ком.'!E5+'Проф. правонар.'!E5+'Укрепл. межнац.'!E5+'Безоп. жизн.'!E5+'Эколог. без.'!E5+'Разв. эконом.'!E5+'Цифр. разв.'!E5+'Совр. трансп.'!E5+'Управ. мун. фин.'!E5+'Разв. гражд. общ.'!E5+'Управ. муниц. имущ.'!E5+'Муниц. служ.'!E5+'Содер. гор. тер.'!E5+'Устойч. разв. КМНС'!E5</f>
        <v>2809236.6999999997</v>
      </c>
      <c r="F6" s="50">
        <f>'Разв. образ.'!F5+'Соц. и дем. раз.'!F5+'Культ. простр.'!F5+'Разв. физ. кул.'!F5+'Поддер. занят.'!F5+'Разв. агропром.'!F5+'Жилищ. сфер.'!F5+'Жил.-ком.'!F5+'Проф. правонар.'!F5+'Укрепл. межнац.'!F5+'Безоп. жизн.'!F5+'Эколог. без.'!F5+'Разв. эконом.'!F5+'Цифр. разв.'!F5+'Совр. трансп.'!F5+'Управ. мун. фин.'!F5+'Разв. гражд. общ.'!F5+'Управ. муниц. имущ.'!F5+'Муниц. служ.'!F5+'Содер. гор. тер.'!F5+'Устойч. разв. КМНС'!F5</f>
        <v>575518.20000000007</v>
      </c>
      <c r="G6" s="50">
        <f>F6/E6*100</f>
        <v>20.486639662652852</v>
      </c>
      <c r="H6" s="71"/>
      <c r="I6" s="72"/>
      <c r="J6" s="9"/>
      <c r="K6" s="9"/>
      <c r="L6" s="10"/>
      <c r="M6" s="10"/>
    </row>
    <row r="7" spans="1:13" ht="39.950000000000003" customHeight="1" x14ac:dyDescent="0.2">
      <c r="A7" s="75"/>
      <c r="B7" s="76"/>
      <c r="C7" s="51" t="s">
        <v>96</v>
      </c>
      <c r="D7" s="50">
        <f>'Разв. образ.'!D6+'Соц. и дем. раз.'!D6+'Культ. простр.'!D6+'Разв. физ. кул.'!D6+'Поддер. занят.'!D6+'Разв. агропром.'!D6+'Жилищ. сфер.'!D6+'Жил.-ком.'!D6+'Проф. правонар.'!D6+'Укрепл. межнац.'!D6+'Безоп. жизн.'!D6+'Эколог. без.'!D6+'Разв. эконом.'!D6+'Цифр. разв.'!D6+'Совр. трансп.'!D6+'Управ. мун. фин.'!D6+'Разв. гражд. общ.'!D6+'Управ. муниц. имущ.'!D6+'Муниц. служ.'!D6+'Содер. гор. тер.'!D6+'Устойч. разв. КМНС'!D6</f>
        <v>99305.9</v>
      </c>
      <c r="E7" s="50" t="s">
        <v>67</v>
      </c>
      <c r="F7" s="50">
        <f>'Разв. образ.'!F6+'Соц. и дем. раз.'!F6+'Культ. простр.'!F6+'Разв. физ. кул.'!F6+'Поддер. занят.'!F6+'Разв. агропром.'!F6+'Жилищ. сфер.'!F6+'Жил.-ком.'!F6+'Проф. правонар.'!F6+'Укрепл. межнац.'!F6+'Безоп. жизн.'!F6+'Эколог. без.'!F6+'Разв. эконом.'!F6+'Цифр. разв.'!F6+'Совр. трансп.'!F6+'Управ. мун. фин.'!F6+'Разв. гражд. общ.'!F6+'Управ. муниц. имущ.'!F6+'Муниц. служ.'!F6+'Содер. гор. тер.'!F6+'Устойч. разв. КМНС'!F6</f>
        <v>8878.2999999999993</v>
      </c>
      <c r="G7" s="50">
        <f>F7/D7*100</f>
        <v>8.9403550040833419</v>
      </c>
      <c r="H7" s="71"/>
      <c r="I7" s="72"/>
      <c r="J7" s="9"/>
      <c r="K7" s="9"/>
      <c r="L7" s="10"/>
      <c r="M7" s="10"/>
    </row>
    <row r="8" spans="1:13" ht="39.950000000000003" customHeight="1" x14ac:dyDescent="0.2">
      <c r="A8" s="77"/>
      <c r="B8" s="78"/>
      <c r="C8" s="52" t="s">
        <v>11</v>
      </c>
      <c r="D8" s="53">
        <f>SUM(D4:D7)</f>
        <v>5086762.8000000007</v>
      </c>
      <c r="E8" s="53">
        <f>SUM(E4:E6)</f>
        <v>5475601.3000000007</v>
      </c>
      <c r="F8" s="53">
        <f>SUM(F4:F6)</f>
        <v>1027985.2999999999</v>
      </c>
      <c r="G8" s="53">
        <f>F8/E8*100</f>
        <v>18.77392534040051</v>
      </c>
      <c r="H8" s="71"/>
      <c r="I8" s="72"/>
    </row>
  </sheetData>
  <mergeCells count="8">
    <mergeCell ref="H4:H8"/>
    <mergeCell ref="I4:I8"/>
    <mergeCell ref="A4:B8"/>
    <mergeCell ref="H2:H3"/>
    <mergeCell ref="I2:I3"/>
    <mergeCell ref="A2:B3"/>
    <mergeCell ref="C2:C3"/>
    <mergeCell ref="D2:G2"/>
  </mergeCells>
  <pageMargins left="1.1811023622047243" right="0.39370078740157483" top="0.78740157480314965" bottom="0.78740157480314965" header="0" footer="0"/>
  <pageSetup paperSize="9" scale="6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opLeftCell="A13" zoomScaleNormal="100" workbookViewId="0">
      <selection activeCell="F41" sqref="F41"/>
    </sheetView>
  </sheetViews>
  <sheetFormatPr defaultRowHeight="15" x14ac:dyDescent="0.25"/>
  <cols>
    <col min="1" max="1" width="4.42578125" customWidth="1"/>
    <col min="2" max="2" width="34.140625" customWidth="1"/>
    <col min="3" max="3" width="21.140625" customWidth="1"/>
    <col min="4" max="4" width="14.5703125" style="43" bestFit="1" customWidth="1"/>
    <col min="5" max="7" width="12.85546875" customWidth="1"/>
    <col min="8" max="8" width="58.42578125" customWidth="1"/>
  </cols>
  <sheetData>
    <row r="1" spans="1:8" x14ac:dyDescent="0.25">
      <c r="A1" s="95" t="s">
        <v>0</v>
      </c>
      <c r="B1" s="95"/>
      <c r="C1" s="95" t="s">
        <v>1</v>
      </c>
      <c r="D1" s="96" t="s">
        <v>70</v>
      </c>
      <c r="E1" s="96"/>
      <c r="F1" s="96"/>
      <c r="G1" s="96"/>
      <c r="H1" s="96" t="s">
        <v>2</v>
      </c>
    </row>
    <row r="2" spans="1:8" ht="38.25" x14ac:dyDescent="0.25">
      <c r="A2" s="95"/>
      <c r="B2" s="95"/>
      <c r="C2" s="95"/>
      <c r="D2" s="68" t="s">
        <v>66</v>
      </c>
      <c r="E2" s="4" t="s">
        <v>69</v>
      </c>
      <c r="F2" s="4" t="s">
        <v>4</v>
      </c>
      <c r="G2" s="4" t="s">
        <v>5</v>
      </c>
      <c r="H2" s="97"/>
    </row>
    <row r="3" spans="1:8" x14ac:dyDescent="0.25">
      <c r="A3" s="149" t="s">
        <v>37</v>
      </c>
      <c r="B3" s="103" t="s">
        <v>38</v>
      </c>
      <c r="C3" s="35" t="s">
        <v>7</v>
      </c>
      <c r="D3" s="13">
        <f>D8+D13+D18+D23+D33+D38</f>
        <v>2.9</v>
      </c>
      <c r="E3" s="13">
        <f t="shared" ref="E3:F3" si="0">E8+E13+E18+E23+E33+E38</f>
        <v>2.9</v>
      </c>
      <c r="F3" s="13">
        <f t="shared" si="0"/>
        <v>0</v>
      </c>
      <c r="G3" s="13">
        <f t="shared" ref="G3:G42" si="1">F3/E3*100</f>
        <v>0</v>
      </c>
      <c r="H3" s="114"/>
    </row>
    <row r="4" spans="1:8" ht="25.5" x14ac:dyDescent="0.25">
      <c r="A4" s="149"/>
      <c r="B4" s="103">
        <v>0</v>
      </c>
      <c r="C4" s="70" t="s">
        <v>101</v>
      </c>
      <c r="D4" s="13">
        <f t="shared" ref="D4:F6" si="2">D9+D14+D19+D24+D34+D39</f>
        <v>2313.4</v>
      </c>
      <c r="E4" s="13">
        <f t="shared" si="2"/>
        <v>2313.4</v>
      </c>
      <c r="F4" s="13">
        <f t="shared" si="2"/>
        <v>636.79999999999995</v>
      </c>
      <c r="G4" s="13">
        <f t="shared" si="1"/>
        <v>27.526584248292551</v>
      </c>
      <c r="H4" s="114"/>
    </row>
    <row r="5" spans="1:8" x14ac:dyDescent="0.25">
      <c r="A5" s="149"/>
      <c r="B5" s="103">
        <v>0</v>
      </c>
      <c r="C5" s="70" t="s">
        <v>95</v>
      </c>
      <c r="D5" s="13">
        <f t="shared" si="2"/>
        <v>1793.5</v>
      </c>
      <c r="E5" s="13">
        <f t="shared" si="2"/>
        <v>1793.5</v>
      </c>
      <c r="F5" s="13">
        <f t="shared" si="2"/>
        <v>266.8</v>
      </c>
      <c r="G5" s="13">
        <f t="shared" si="1"/>
        <v>14.875940897686087</v>
      </c>
      <c r="H5" s="114"/>
    </row>
    <row r="6" spans="1:8" ht="25.5" x14ac:dyDescent="0.25">
      <c r="A6" s="149"/>
      <c r="B6" s="103"/>
      <c r="C6" s="66" t="s">
        <v>96</v>
      </c>
      <c r="D6" s="13">
        <f t="shared" si="2"/>
        <v>0</v>
      </c>
      <c r="E6" s="13">
        <f t="shared" si="2"/>
        <v>0</v>
      </c>
      <c r="F6" s="13">
        <f t="shared" si="2"/>
        <v>0</v>
      </c>
      <c r="G6" s="13">
        <v>0</v>
      </c>
      <c r="H6" s="114"/>
    </row>
    <row r="7" spans="1:8" x14ac:dyDescent="0.25">
      <c r="A7" s="149"/>
      <c r="B7" s="103"/>
      <c r="C7" s="69" t="s">
        <v>11</v>
      </c>
      <c r="D7" s="14">
        <f t="shared" ref="D7" si="3">SUM(D3:D6)</f>
        <v>4109.8</v>
      </c>
      <c r="E7" s="14">
        <f t="shared" ref="E7:F7" si="4">SUM(E3:E6)</f>
        <v>4109.8</v>
      </c>
      <c r="F7" s="14">
        <f t="shared" si="4"/>
        <v>903.59999999999991</v>
      </c>
      <c r="G7" s="14">
        <f t="shared" si="1"/>
        <v>21.986471361136793</v>
      </c>
      <c r="H7" s="114"/>
    </row>
    <row r="8" spans="1:8" x14ac:dyDescent="0.25">
      <c r="A8" s="123" t="s">
        <v>12</v>
      </c>
      <c r="B8" s="91" t="s">
        <v>116</v>
      </c>
      <c r="C8" s="35" t="s">
        <v>7</v>
      </c>
      <c r="D8" s="15">
        <v>0</v>
      </c>
      <c r="E8" s="15">
        <v>0</v>
      </c>
      <c r="F8" s="15">
        <v>0</v>
      </c>
      <c r="G8" s="13">
        <v>0</v>
      </c>
      <c r="H8" s="91" t="s">
        <v>240</v>
      </c>
    </row>
    <row r="9" spans="1:8" ht="25.5" x14ac:dyDescent="0.25">
      <c r="A9" s="123"/>
      <c r="B9" s="91"/>
      <c r="C9" s="70" t="s">
        <v>101</v>
      </c>
      <c r="D9" s="13">
        <v>0</v>
      </c>
      <c r="E9" s="13">
        <v>0</v>
      </c>
      <c r="F9" s="13">
        <v>0</v>
      </c>
      <c r="G9" s="13">
        <v>0</v>
      </c>
      <c r="H9" s="91"/>
    </row>
    <row r="10" spans="1:8" x14ac:dyDescent="0.25">
      <c r="A10" s="123"/>
      <c r="B10" s="91"/>
      <c r="C10" s="70" t="s">
        <v>95</v>
      </c>
      <c r="D10" s="13">
        <v>1437</v>
      </c>
      <c r="E10" s="13">
        <v>1437</v>
      </c>
      <c r="F10" s="13">
        <v>266.8</v>
      </c>
      <c r="G10" s="13">
        <f t="shared" si="1"/>
        <v>18.566457898399445</v>
      </c>
      <c r="H10" s="91"/>
    </row>
    <row r="11" spans="1:8" ht="25.5" x14ac:dyDescent="0.25">
      <c r="A11" s="123"/>
      <c r="B11" s="91"/>
      <c r="C11" s="66" t="s">
        <v>96</v>
      </c>
      <c r="D11" s="13">
        <v>0</v>
      </c>
      <c r="E11" s="13">
        <v>0</v>
      </c>
      <c r="F11" s="13">
        <v>0</v>
      </c>
      <c r="G11" s="13">
        <v>0</v>
      </c>
      <c r="H11" s="91"/>
    </row>
    <row r="12" spans="1:8" x14ac:dyDescent="0.25">
      <c r="A12" s="123"/>
      <c r="B12" s="91"/>
      <c r="C12" s="67" t="s">
        <v>11</v>
      </c>
      <c r="D12" s="13">
        <f t="shared" ref="D12" si="5">SUM(D8:D11)</f>
        <v>1437</v>
      </c>
      <c r="E12" s="13">
        <f t="shared" ref="E12:F12" si="6">SUM(E8:E11)</f>
        <v>1437</v>
      </c>
      <c r="F12" s="13">
        <f t="shared" si="6"/>
        <v>266.8</v>
      </c>
      <c r="G12" s="13">
        <f t="shared" si="1"/>
        <v>18.566457898399445</v>
      </c>
      <c r="H12" s="91"/>
    </row>
    <row r="13" spans="1:8" x14ac:dyDescent="0.25">
      <c r="A13" s="123" t="s">
        <v>15</v>
      </c>
      <c r="B13" s="91" t="s">
        <v>117</v>
      </c>
      <c r="C13" s="35" t="s">
        <v>7</v>
      </c>
      <c r="D13" s="15">
        <v>0</v>
      </c>
      <c r="E13" s="15">
        <v>0</v>
      </c>
      <c r="F13" s="15">
        <v>0</v>
      </c>
      <c r="G13" s="13">
        <v>0</v>
      </c>
      <c r="H13" s="91" t="s">
        <v>39</v>
      </c>
    </row>
    <row r="14" spans="1:8" ht="25.5" x14ac:dyDescent="0.25">
      <c r="A14" s="123"/>
      <c r="B14" s="91"/>
      <c r="C14" s="70" t="s">
        <v>101</v>
      </c>
      <c r="D14" s="13">
        <v>94.4</v>
      </c>
      <c r="E14" s="13">
        <v>94.4</v>
      </c>
      <c r="F14" s="13">
        <v>0</v>
      </c>
      <c r="G14" s="13">
        <f t="shared" si="1"/>
        <v>0</v>
      </c>
      <c r="H14" s="91"/>
    </row>
    <row r="15" spans="1:8" x14ac:dyDescent="0.25">
      <c r="A15" s="123"/>
      <c r="B15" s="91"/>
      <c r="C15" s="70" t="s">
        <v>95</v>
      </c>
      <c r="D15" s="13">
        <v>40.5</v>
      </c>
      <c r="E15" s="13">
        <v>40.5</v>
      </c>
      <c r="F15" s="13">
        <v>0</v>
      </c>
      <c r="G15" s="13">
        <f t="shared" si="1"/>
        <v>0</v>
      </c>
      <c r="H15" s="91"/>
    </row>
    <row r="16" spans="1:8" ht="25.5" x14ac:dyDescent="0.25">
      <c r="A16" s="123"/>
      <c r="B16" s="91"/>
      <c r="C16" s="66" t="s">
        <v>96</v>
      </c>
      <c r="D16" s="13">
        <v>0</v>
      </c>
      <c r="E16" s="13">
        <v>0</v>
      </c>
      <c r="F16" s="13">
        <v>0</v>
      </c>
      <c r="G16" s="13">
        <v>0</v>
      </c>
      <c r="H16" s="91"/>
    </row>
    <row r="17" spans="1:8" x14ac:dyDescent="0.25">
      <c r="A17" s="123"/>
      <c r="B17" s="91"/>
      <c r="C17" s="67" t="s">
        <v>11</v>
      </c>
      <c r="D17" s="13">
        <f t="shared" ref="D17" si="7">SUM(D13:D16)</f>
        <v>134.9</v>
      </c>
      <c r="E17" s="13">
        <f t="shared" ref="E17:F17" si="8">SUM(E13:E16)</f>
        <v>134.9</v>
      </c>
      <c r="F17" s="13">
        <f t="shared" si="8"/>
        <v>0</v>
      </c>
      <c r="G17" s="13">
        <f t="shared" si="1"/>
        <v>0</v>
      </c>
      <c r="H17" s="91"/>
    </row>
    <row r="18" spans="1:8" x14ac:dyDescent="0.25">
      <c r="A18" s="123" t="s">
        <v>17</v>
      </c>
      <c r="B18" s="91" t="s">
        <v>118</v>
      </c>
      <c r="C18" s="35" t="s">
        <v>7</v>
      </c>
      <c r="D18" s="15">
        <v>0</v>
      </c>
      <c r="E18" s="15">
        <v>0</v>
      </c>
      <c r="F18" s="15">
        <v>0</v>
      </c>
      <c r="G18" s="13">
        <v>0</v>
      </c>
      <c r="H18" s="91" t="s">
        <v>40</v>
      </c>
    </row>
    <row r="19" spans="1:8" ht="25.5" x14ac:dyDescent="0.25">
      <c r="A19" s="123"/>
      <c r="B19" s="91"/>
      <c r="C19" s="70" t="s">
        <v>101</v>
      </c>
      <c r="D19" s="13">
        <v>2219</v>
      </c>
      <c r="E19" s="13">
        <v>2219</v>
      </c>
      <c r="F19" s="13">
        <v>636.79999999999995</v>
      </c>
      <c r="G19" s="13">
        <f t="shared" si="1"/>
        <v>28.697611536728253</v>
      </c>
      <c r="H19" s="91"/>
    </row>
    <row r="20" spans="1:8" x14ac:dyDescent="0.25">
      <c r="A20" s="123"/>
      <c r="B20" s="91"/>
      <c r="C20" s="70" t="s">
        <v>95</v>
      </c>
      <c r="D20" s="13">
        <v>0</v>
      </c>
      <c r="E20" s="13">
        <v>0</v>
      </c>
      <c r="F20" s="13"/>
      <c r="G20" s="13">
        <v>0</v>
      </c>
      <c r="H20" s="91"/>
    </row>
    <row r="21" spans="1:8" ht="25.5" x14ac:dyDescent="0.25">
      <c r="A21" s="123"/>
      <c r="B21" s="91"/>
      <c r="C21" s="66" t="s">
        <v>96</v>
      </c>
      <c r="D21" s="13">
        <v>0</v>
      </c>
      <c r="E21" s="13">
        <v>0</v>
      </c>
      <c r="F21" s="13">
        <v>0</v>
      </c>
      <c r="G21" s="13">
        <v>0</v>
      </c>
      <c r="H21" s="91"/>
    </row>
    <row r="22" spans="1:8" x14ac:dyDescent="0.25">
      <c r="A22" s="123"/>
      <c r="B22" s="91"/>
      <c r="C22" s="67" t="s">
        <v>11</v>
      </c>
      <c r="D22" s="13">
        <f t="shared" ref="D22" si="9">SUM(D18:D21)</f>
        <v>2219</v>
      </c>
      <c r="E22" s="13">
        <f t="shared" ref="E22:F22" si="10">SUM(E18:E21)</f>
        <v>2219</v>
      </c>
      <c r="F22" s="13">
        <f t="shared" si="10"/>
        <v>636.79999999999995</v>
      </c>
      <c r="G22" s="13">
        <f t="shared" si="1"/>
        <v>28.697611536728253</v>
      </c>
      <c r="H22" s="91"/>
    </row>
    <row r="23" spans="1:8" x14ac:dyDescent="0.25">
      <c r="A23" s="123" t="s">
        <v>26</v>
      </c>
      <c r="B23" s="91" t="s">
        <v>119</v>
      </c>
      <c r="C23" s="35" t="s">
        <v>7</v>
      </c>
      <c r="D23" s="15">
        <v>2.9</v>
      </c>
      <c r="E23" s="15">
        <v>2.9</v>
      </c>
      <c r="F23" s="15">
        <v>0</v>
      </c>
      <c r="G23" s="13">
        <f t="shared" si="1"/>
        <v>0</v>
      </c>
      <c r="H23" s="91" t="s">
        <v>241</v>
      </c>
    </row>
    <row r="24" spans="1:8" ht="25.5" x14ac:dyDescent="0.25">
      <c r="A24" s="123"/>
      <c r="B24" s="91"/>
      <c r="C24" s="70" t="s">
        <v>101</v>
      </c>
      <c r="D24" s="13">
        <v>0</v>
      </c>
      <c r="E24" s="13">
        <v>0</v>
      </c>
      <c r="F24" s="13">
        <v>0</v>
      </c>
      <c r="G24" s="13">
        <v>0</v>
      </c>
      <c r="H24" s="91"/>
    </row>
    <row r="25" spans="1:8" x14ac:dyDescent="0.25">
      <c r="A25" s="123"/>
      <c r="B25" s="91"/>
      <c r="C25" s="70" t="s">
        <v>95</v>
      </c>
      <c r="D25" s="13">
        <v>0</v>
      </c>
      <c r="E25" s="13">
        <v>0</v>
      </c>
      <c r="F25" s="13">
        <v>0</v>
      </c>
      <c r="G25" s="13">
        <v>0</v>
      </c>
      <c r="H25" s="91"/>
    </row>
    <row r="26" spans="1:8" ht="25.5" x14ac:dyDescent="0.25">
      <c r="A26" s="123"/>
      <c r="B26" s="91"/>
      <c r="C26" s="66" t="s">
        <v>96</v>
      </c>
      <c r="D26" s="13">
        <v>0</v>
      </c>
      <c r="E26" s="13">
        <v>0</v>
      </c>
      <c r="F26" s="13">
        <v>0</v>
      </c>
      <c r="G26" s="13">
        <v>0</v>
      </c>
      <c r="H26" s="91"/>
    </row>
    <row r="27" spans="1:8" x14ac:dyDescent="0.25">
      <c r="A27" s="123"/>
      <c r="B27" s="91"/>
      <c r="C27" s="67" t="s">
        <v>11</v>
      </c>
      <c r="D27" s="13">
        <f t="shared" ref="D27" si="11">SUM(D23:D26)</f>
        <v>2.9</v>
      </c>
      <c r="E27" s="13">
        <f t="shared" ref="E27:F27" si="12">SUM(E23:E26)</f>
        <v>2.9</v>
      </c>
      <c r="F27" s="13">
        <f t="shared" si="12"/>
        <v>0</v>
      </c>
      <c r="G27" s="13">
        <f t="shared" si="1"/>
        <v>0</v>
      </c>
      <c r="H27" s="91"/>
    </row>
    <row r="28" spans="1:8" s="56" customFormat="1" hidden="1" x14ac:dyDescent="0.25">
      <c r="A28" s="123" t="s">
        <v>28</v>
      </c>
      <c r="B28" s="91" t="s">
        <v>120</v>
      </c>
      <c r="C28" s="35" t="s">
        <v>7</v>
      </c>
      <c r="D28" s="15">
        <v>0</v>
      </c>
      <c r="E28" s="15">
        <v>0</v>
      </c>
      <c r="F28" s="15">
        <v>0</v>
      </c>
      <c r="G28" s="13" t="e">
        <f t="shared" ref="G28" si="13">F28/E28*100</f>
        <v>#DIV/0!</v>
      </c>
      <c r="H28" s="91"/>
    </row>
    <row r="29" spans="1:8" s="56" customFormat="1" ht="25.5" hidden="1" x14ac:dyDescent="0.25">
      <c r="A29" s="123"/>
      <c r="B29" s="91"/>
      <c r="C29" s="70" t="s">
        <v>101</v>
      </c>
      <c r="D29" s="13">
        <v>0</v>
      </c>
      <c r="E29" s="13">
        <v>0</v>
      </c>
      <c r="F29" s="13">
        <v>0</v>
      </c>
      <c r="G29" s="13">
        <v>0</v>
      </c>
      <c r="H29" s="91"/>
    </row>
    <row r="30" spans="1:8" s="56" customFormat="1" hidden="1" x14ac:dyDescent="0.25">
      <c r="A30" s="123"/>
      <c r="B30" s="91"/>
      <c r="C30" s="70" t="s">
        <v>95</v>
      </c>
      <c r="D30" s="13">
        <v>0</v>
      </c>
      <c r="E30" s="13">
        <v>0</v>
      </c>
      <c r="F30" s="13">
        <v>0</v>
      </c>
      <c r="G30" s="13">
        <v>0</v>
      </c>
      <c r="H30" s="91"/>
    </row>
    <row r="31" spans="1:8" s="56" customFormat="1" ht="25.5" hidden="1" x14ac:dyDescent="0.25">
      <c r="A31" s="123"/>
      <c r="B31" s="91"/>
      <c r="C31" s="66" t="s">
        <v>96</v>
      </c>
      <c r="D31" s="13">
        <v>0</v>
      </c>
      <c r="E31" s="13">
        <v>0</v>
      </c>
      <c r="F31" s="13">
        <v>0</v>
      </c>
      <c r="G31" s="13">
        <v>0</v>
      </c>
      <c r="H31" s="91"/>
    </row>
    <row r="32" spans="1:8" s="56" customFormat="1" hidden="1" x14ac:dyDescent="0.25">
      <c r="A32" s="123"/>
      <c r="B32" s="91"/>
      <c r="C32" s="67" t="s">
        <v>11</v>
      </c>
      <c r="D32" s="13">
        <f t="shared" ref="D32:F32" si="14">SUM(D28:D31)</f>
        <v>0</v>
      </c>
      <c r="E32" s="13">
        <f t="shared" si="14"/>
        <v>0</v>
      </c>
      <c r="F32" s="13">
        <f t="shared" si="14"/>
        <v>0</v>
      </c>
      <c r="G32" s="13" t="e">
        <f t="shared" ref="G32" si="15">F32/E32*100</f>
        <v>#DIV/0!</v>
      </c>
      <c r="H32" s="91"/>
    </row>
    <row r="33" spans="1:8" ht="15" customHeight="1" x14ac:dyDescent="0.25">
      <c r="A33" s="123" t="s">
        <v>31</v>
      </c>
      <c r="B33" s="91" t="s">
        <v>121</v>
      </c>
      <c r="C33" s="35" t="s">
        <v>7</v>
      </c>
      <c r="D33" s="15">
        <v>0</v>
      </c>
      <c r="E33" s="15">
        <v>0</v>
      </c>
      <c r="F33" s="15">
        <v>0</v>
      </c>
      <c r="G33" s="13">
        <v>0</v>
      </c>
      <c r="H33" s="91" t="s">
        <v>242</v>
      </c>
    </row>
    <row r="34" spans="1:8" ht="25.5" x14ac:dyDescent="0.25">
      <c r="A34" s="123"/>
      <c r="B34" s="91"/>
      <c r="C34" s="70" t="s">
        <v>101</v>
      </c>
      <c r="D34" s="13">
        <v>0</v>
      </c>
      <c r="E34" s="13">
        <v>0</v>
      </c>
      <c r="F34" s="13">
        <v>0</v>
      </c>
      <c r="G34" s="13">
        <v>0</v>
      </c>
      <c r="H34" s="91"/>
    </row>
    <row r="35" spans="1:8" x14ac:dyDescent="0.25">
      <c r="A35" s="123"/>
      <c r="B35" s="91"/>
      <c r="C35" s="70" t="s">
        <v>95</v>
      </c>
      <c r="D35" s="13">
        <v>71</v>
      </c>
      <c r="E35" s="13">
        <v>71</v>
      </c>
      <c r="F35" s="13"/>
      <c r="G35" s="13">
        <f t="shared" si="1"/>
        <v>0</v>
      </c>
      <c r="H35" s="91"/>
    </row>
    <row r="36" spans="1:8" ht="25.5" x14ac:dyDescent="0.25">
      <c r="A36" s="123"/>
      <c r="B36" s="91"/>
      <c r="C36" s="66" t="s">
        <v>96</v>
      </c>
      <c r="D36" s="13">
        <v>0</v>
      </c>
      <c r="E36" s="13">
        <v>0</v>
      </c>
      <c r="F36" s="13">
        <v>0</v>
      </c>
      <c r="G36" s="13">
        <v>0</v>
      </c>
      <c r="H36" s="91"/>
    </row>
    <row r="37" spans="1:8" x14ac:dyDescent="0.25">
      <c r="A37" s="123"/>
      <c r="B37" s="91"/>
      <c r="C37" s="67" t="s">
        <v>11</v>
      </c>
      <c r="D37" s="13">
        <f t="shared" ref="D37" si="16">SUM(D33:D36)</f>
        <v>71</v>
      </c>
      <c r="E37" s="13">
        <f t="shared" ref="E37:F37" si="17">SUM(E33:E36)</f>
        <v>71</v>
      </c>
      <c r="F37" s="13">
        <f t="shared" si="17"/>
        <v>0</v>
      </c>
      <c r="G37" s="13">
        <f t="shared" si="1"/>
        <v>0</v>
      </c>
      <c r="H37" s="91"/>
    </row>
    <row r="38" spans="1:8" ht="15" customHeight="1" x14ac:dyDescent="0.25">
      <c r="A38" s="89" t="s">
        <v>33</v>
      </c>
      <c r="B38" s="91" t="s">
        <v>122</v>
      </c>
      <c r="C38" s="35" t="s">
        <v>7</v>
      </c>
      <c r="D38" s="15">
        <v>0</v>
      </c>
      <c r="E38" s="15">
        <v>0</v>
      </c>
      <c r="F38" s="15">
        <v>0</v>
      </c>
      <c r="G38" s="13">
        <v>0</v>
      </c>
      <c r="H38" s="90" t="s">
        <v>243</v>
      </c>
    </row>
    <row r="39" spans="1:8" ht="25.5" x14ac:dyDescent="0.25">
      <c r="A39" s="89"/>
      <c r="B39" s="91"/>
      <c r="C39" s="70" t="s">
        <v>101</v>
      </c>
      <c r="D39" s="15">
        <v>0</v>
      </c>
      <c r="E39" s="15">
        <v>0</v>
      </c>
      <c r="F39" s="15">
        <v>0</v>
      </c>
      <c r="G39" s="13">
        <v>0</v>
      </c>
      <c r="H39" s="90"/>
    </row>
    <row r="40" spans="1:8" x14ac:dyDescent="0.25">
      <c r="A40" s="89"/>
      <c r="B40" s="91"/>
      <c r="C40" s="70" t="s">
        <v>95</v>
      </c>
      <c r="D40" s="15">
        <v>245</v>
      </c>
      <c r="E40" s="15">
        <v>245</v>
      </c>
      <c r="F40" s="15"/>
      <c r="G40" s="13">
        <f t="shared" si="1"/>
        <v>0</v>
      </c>
      <c r="H40" s="90"/>
    </row>
    <row r="41" spans="1:8" ht="25.5" x14ac:dyDescent="0.25">
      <c r="A41" s="89"/>
      <c r="B41" s="91"/>
      <c r="C41" s="66" t="s">
        <v>96</v>
      </c>
      <c r="D41" s="15">
        <v>0</v>
      </c>
      <c r="E41" s="15">
        <v>0</v>
      </c>
      <c r="F41" s="15">
        <v>0</v>
      </c>
      <c r="G41" s="13">
        <v>0</v>
      </c>
      <c r="H41" s="90"/>
    </row>
    <row r="42" spans="1:8" x14ac:dyDescent="0.25">
      <c r="A42" s="89"/>
      <c r="B42" s="91"/>
      <c r="C42" s="67" t="s">
        <v>11</v>
      </c>
      <c r="D42" s="13">
        <f t="shared" ref="D42" si="18">SUM(D38:D41)</f>
        <v>245</v>
      </c>
      <c r="E42" s="13">
        <f t="shared" ref="E42:F42" si="19">SUM(E38:E41)</f>
        <v>245</v>
      </c>
      <c r="F42" s="13">
        <f t="shared" si="19"/>
        <v>0</v>
      </c>
      <c r="G42" s="13">
        <f t="shared" si="1"/>
        <v>0</v>
      </c>
      <c r="H42" s="90"/>
    </row>
  </sheetData>
  <mergeCells count="28">
    <mergeCell ref="A38:A42"/>
    <mergeCell ref="B38:B42"/>
    <mergeCell ref="H38:H42"/>
    <mergeCell ref="H18:H22"/>
    <mergeCell ref="A23:A27"/>
    <mergeCell ref="B23:B27"/>
    <mergeCell ref="H23:H27"/>
    <mergeCell ref="A33:A37"/>
    <mergeCell ref="B33:B37"/>
    <mergeCell ref="H33:H37"/>
    <mergeCell ref="A18:A22"/>
    <mergeCell ref="B18:B22"/>
    <mergeCell ref="A28:A32"/>
    <mergeCell ref="B28:B32"/>
    <mergeCell ref="H28:H32"/>
    <mergeCell ref="A13:A17"/>
    <mergeCell ref="B13:B17"/>
    <mergeCell ref="H13:H17"/>
    <mergeCell ref="A8:A12"/>
    <mergeCell ref="B8:B12"/>
    <mergeCell ref="H8:H12"/>
    <mergeCell ref="A3:A7"/>
    <mergeCell ref="B3:B7"/>
    <mergeCell ref="H3:H7"/>
    <mergeCell ref="A1:B2"/>
    <mergeCell ref="C1:C2"/>
    <mergeCell ref="H1:H2"/>
    <mergeCell ref="D1:G1"/>
  </mergeCells>
  <pageMargins left="0.7" right="0.7" top="0.75" bottom="0.75" header="0.3" footer="0.3"/>
  <pageSetup paperSize="9" scale="76" fitToHeight="0" orientation="landscape" r:id="rId1"/>
  <rowBreaks count="1" manualBreakCount="1">
    <brk id="3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B28" sqref="B28:B32"/>
    </sheetView>
  </sheetViews>
  <sheetFormatPr defaultRowHeight="15" x14ac:dyDescent="0.25"/>
  <cols>
    <col min="1" max="1" width="4.42578125" bestFit="1" customWidth="1"/>
    <col min="2" max="2" width="44.85546875" customWidth="1"/>
    <col min="3" max="3" width="20.85546875" customWidth="1"/>
    <col min="4" max="4" width="14.5703125" style="43" bestFit="1" customWidth="1"/>
    <col min="5" max="7" width="12.85546875" customWidth="1"/>
    <col min="8" max="8" width="40.710937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41</v>
      </c>
      <c r="B3" s="103" t="s">
        <v>42</v>
      </c>
      <c r="C3" s="35" t="s">
        <v>7</v>
      </c>
      <c r="D3" s="13">
        <f>D13+D23+D28</f>
        <v>0</v>
      </c>
      <c r="E3" s="13">
        <f t="shared" ref="E3:F3" si="0">E13+E23+E28</f>
        <v>0</v>
      </c>
      <c r="F3" s="13">
        <f t="shared" si="0"/>
        <v>0</v>
      </c>
      <c r="G3" s="13">
        <v>0</v>
      </c>
      <c r="H3" s="91"/>
    </row>
    <row r="4" spans="1:8" ht="25.5" x14ac:dyDescent="0.25">
      <c r="A4" s="96"/>
      <c r="B4" s="103">
        <v>0</v>
      </c>
      <c r="C4" s="59" t="s">
        <v>101</v>
      </c>
      <c r="D4" s="13">
        <f t="shared" ref="D4:F6" si="1">D14+D24+D29</f>
        <v>195.6</v>
      </c>
      <c r="E4" s="13">
        <f t="shared" si="1"/>
        <v>195.6</v>
      </c>
      <c r="F4" s="13">
        <f t="shared" si="1"/>
        <v>0</v>
      </c>
      <c r="G4" s="13">
        <f t="shared" ref="G4:G37" si="2">F4/E4*100</f>
        <v>0</v>
      </c>
      <c r="H4" s="91"/>
    </row>
    <row r="5" spans="1:8" x14ac:dyDescent="0.25">
      <c r="A5" s="96"/>
      <c r="B5" s="103">
        <v>0</v>
      </c>
      <c r="C5" s="59" t="s">
        <v>95</v>
      </c>
      <c r="D5" s="13">
        <f t="shared" si="1"/>
        <v>293.5</v>
      </c>
      <c r="E5" s="13">
        <f t="shared" si="1"/>
        <v>293.5</v>
      </c>
      <c r="F5" s="13">
        <f t="shared" si="1"/>
        <v>0</v>
      </c>
      <c r="G5" s="13">
        <f t="shared" si="2"/>
        <v>0</v>
      </c>
      <c r="H5" s="91"/>
    </row>
    <row r="6" spans="1:8" ht="25.5" x14ac:dyDescent="0.25">
      <c r="A6" s="96"/>
      <c r="B6" s="103"/>
      <c r="C6" s="54" t="s">
        <v>96</v>
      </c>
      <c r="D6" s="13">
        <f t="shared" si="1"/>
        <v>0</v>
      </c>
      <c r="E6" s="13">
        <f t="shared" si="1"/>
        <v>0</v>
      </c>
      <c r="F6" s="13">
        <f t="shared" si="1"/>
        <v>0</v>
      </c>
      <c r="G6" s="13">
        <v>0</v>
      </c>
      <c r="H6" s="91"/>
    </row>
    <row r="7" spans="1:8" ht="14.25" customHeight="1" x14ac:dyDescent="0.25">
      <c r="A7" s="96"/>
      <c r="B7" s="103"/>
      <c r="C7" s="32" t="s">
        <v>11</v>
      </c>
      <c r="D7" s="14">
        <f t="shared" ref="D7" si="3">SUM(D3:D6)</f>
        <v>489.1</v>
      </c>
      <c r="E7" s="14">
        <f t="shared" ref="E7:F7" si="4">SUM(E3:E6)</f>
        <v>489.1</v>
      </c>
      <c r="F7" s="14">
        <f t="shared" si="4"/>
        <v>0</v>
      </c>
      <c r="G7" s="13">
        <f t="shared" si="2"/>
        <v>0</v>
      </c>
      <c r="H7" s="91"/>
    </row>
    <row r="8" spans="1:8" hidden="1" x14ac:dyDescent="0.25">
      <c r="A8" s="128" t="s">
        <v>15</v>
      </c>
      <c r="B8" s="153" t="s">
        <v>123</v>
      </c>
      <c r="C8" s="35" t="s">
        <v>7</v>
      </c>
      <c r="D8" s="15">
        <v>0</v>
      </c>
      <c r="E8" s="15">
        <v>0</v>
      </c>
      <c r="F8" s="15">
        <v>0</v>
      </c>
      <c r="G8" s="13">
        <v>0</v>
      </c>
      <c r="H8" s="92"/>
    </row>
    <row r="9" spans="1:8" ht="25.5" hidden="1" x14ac:dyDescent="0.25">
      <c r="A9" s="129"/>
      <c r="B9" s="154"/>
      <c r="C9" s="59" t="s">
        <v>101</v>
      </c>
      <c r="D9" s="13">
        <v>0</v>
      </c>
      <c r="E9" s="13">
        <v>0</v>
      </c>
      <c r="F9" s="13">
        <v>0</v>
      </c>
      <c r="G9" s="13">
        <v>0</v>
      </c>
      <c r="H9" s="93"/>
    </row>
    <row r="10" spans="1:8" hidden="1" x14ac:dyDescent="0.25">
      <c r="A10" s="129"/>
      <c r="B10" s="154"/>
      <c r="C10" s="59" t="s">
        <v>95</v>
      </c>
      <c r="D10" s="13">
        <v>0</v>
      </c>
      <c r="E10" s="13">
        <v>0</v>
      </c>
      <c r="F10" s="13">
        <v>0</v>
      </c>
      <c r="G10" s="13" t="e">
        <f t="shared" si="2"/>
        <v>#DIV/0!</v>
      </c>
      <c r="H10" s="93"/>
    </row>
    <row r="11" spans="1:8" ht="25.5" hidden="1" x14ac:dyDescent="0.25">
      <c r="A11" s="129"/>
      <c r="B11" s="154"/>
      <c r="C11" s="54" t="s">
        <v>96</v>
      </c>
      <c r="D11" s="13">
        <v>0</v>
      </c>
      <c r="E11" s="13">
        <v>0</v>
      </c>
      <c r="F11" s="13">
        <v>0</v>
      </c>
      <c r="G11" s="13">
        <v>0</v>
      </c>
      <c r="H11" s="93"/>
    </row>
    <row r="12" spans="1:8" hidden="1" x14ac:dyDescent="0.25">
      <c r="A12" s="129"/>
      <c r="B12" s="154"/>
      <c r="C12" s="58" t="s">
        <v>11</v>
      </c>
      <c r="D12" s="13">
        <f t="shared" ref="D12" si="5">SUM(D8:D11)</f>
        <v>0</v>
      </c>
      <c r="E12" s="13">
        <f t="shared" ref="E12:F12" si="6">SUM(E8:E11)</f>
        <v>0</v>
      </c>
      <c r="F12" s="13">
        <f t="shared" si="6"/>
        <v>0</v>
      </c>
      <c r="G12" s="13" t="e">
        <f t="shared" si="2"/>
        <v>#DIV/0!</v>
      </c>
      <c r="H12" s="93"/>
    </row>
    <row r="13" spans="1:8" x14ac:dyDescent="0.25">
      <c r="A13" s="128" t="s">
        <v>26</v>
      </c>
      <c r="B13" s="92" t="s">
        <v>124</v>
      </c>
      <c r="C13" s="35" t="s">
        <v>7</v>
      </c>
      <c r="D13" s="13">
        <v>0</v>
      </c>
      <c r="E13" s="13">
        <v>0</v>
      </c>
      <c r="F13" s="13">
        <v>0</v>
      </c>
      <c r="G13" s="13">
        <v>0</v>
      </c>
      <c r="H13" s="92" t="s">
        <v>244</v>
      </c>
    </row>
    <row r="14" spans="1:8" ht="25.5" x14ac:dyDescent="0.25">
      <c r="A14" s="129"/>
      <c r="B14" s="93"/>
      <c r="C14" s="59" t="s">
        <v>101</v>
      </c>
      <c r="D14" s="13">
        <v>48.9</v>
      </c>
      <c r="E14" s="13">
        <v>48.9</v>
      </c>
      <c r="F14" s="13"/>
      <c r="G14" s="13">
        <f t="shared" si="2"/>
        <v>0</v>
      </c>
      <c r="H14" s="93"/>
    </row>
    <row r="15" spans="1:8" x14ac:dyDescent="0.25">
      <c r="A15" s="129"/>
      <c r="B15" s="93"/>
      <c r="C15" s="59" t="s">
        <v>95</v>
      </c>
      <c r="D15" s="13">
        <v>73.400000000000006</v>
      </c>
      <c r="E15" s="13">
        <v>73.400000000000006</v>
      </c>
      <c r="F15" s="13"/>
      <c r="G15" s="13">
        <f t="shared" si="2"/>
        <v>0</v>
      </c>
      <c r="H15" s="93"/>
    </row>
    <row r="16" spans="1:8" ht="25.5" x14ac:dyDescent="0.25">
      <c r="A16" s="129"/>
      <c r="B16" s="93"/>
      <c r="C16" s="54" t="s">
        <v>96</v>
      </c>
      <c r="D16" s="13">
        <v>0</v>
      </c>
      <c r="E16" s="13">
        <v>0</v>
      </c>
      <c r="F16" s="13"/>
      <c r="G16" s="13">
        <v>0</v>
      </c>
      <c r="H16" s="93"/>
    </row>
    <row r="17" spans="1:8" x14ac:dyDescent="0.25">
      <c r="A17" s="130"/>
      <c r="B17" s="94"/>
      <c r="C17" s="58" t="s">
        <v>11</v>
      </c>
      <c r="D17" s="13">
        <f t="shared" ref="D17" si="7">SUM(D13:D16)</f>
        <v>122.30000000000001</v>
      </c>
      <c r="E17" s="13">
        <f t="shared" ref="E17:F17" si="8">SUM(E13:E16)</f>
        <v>122.30000000000001</v>
      </c>
      <c r="F17" s="13">
        <f t="shared" si="8"/>
        <v>0</v>
      </c>
      <c r="G17" s="13">
        <f t="shared" si="2"/>
        <v>0</v>
      </c>
      <c r="H17" s="94"/>
    </row>
    <row r="18" spans="1:8" hidden="1" x14ac:dyDescent="0.25">
      <c r="A18" s="128" t="s">
        <v>35</v>
      </c>
      <c r="B18" s="92" t="s">
        <v>125</v>
      </c>
      <c r="C18" s="35" t="s">
        <v>7</v>
      </c>
      <c r="D18" s="13">
        <v>0</v>
      </c>
      <c r="E18" s="13">
        <v>0</v>
      </c>
      <c r="F18" s="13">
        <v>0</v>
      </c>
      <c r="G18" s="13">
        <v>0</v>
      </c>
      <c r="H18" s="150"/>
    </row>
    <row r="19" spans="1:8" ht="25.5" hidden="1" x14ac:dyDescent="0.25">
      <c r="A19" s="129"/>
      <c r="B19" s="93"/>
      <c r="C19" s="59" t="s">
        <v>101</v>
      </c>
      <c r="D19" s="13">
        <v>0</v>
      </c>
      <c r="E19" s="13">
        <v>0</v>
      </c>
      <c r="F19" s="13">
        <v>0</v>
      </c>
      <c r="G19" s="13">
        <v>0</v>
      </c>
      <c r="H19" s="151"/>
    </row>
    <row r="20" spans="1:8" hidden="1" x14ac:dyDescent="0.25">
      <c r="A20" s="129"/>
      <c r="B20" s="93"/>
      <c r="C20" s="59" t="s">
        <v>95</v>
      </c>
      <c r="D20" s="13">
        <v>0</v>
      </c>
      <c r="E20" s="13">
        <v>0</v>
      </c>
      <c r="F20" s="13">
        <v>0</v>
      </c>
      <c r="G20" s="13" t="e">
        <f t="shared" si="2"/>
        <v>#DIV/0!</v>
      </c>
      <c r="H20" s="151"/>
    </row>
    <row r="21" spans="1:8" ht="25.5" hidden="1" x14ac:dyDescent="0.25">
      <c r="A21" s="129"/>
      <c r="B21" s="93"/>
      <c r="C21" s="54" t="s">
        <v>96</v>
      </c>
      <c r="D21" s="13">
        <v>0</v>
      </c>
      <c r="E21" s="13">
        <v>0</v>
      </c>
      <c r="F21" s="13">
        <v>0</v>
      </c>
      <c r="G21" s="13">
        <v>0</v>
      </c>
      <c r="H21" s="151"/>
    </row>
    <row r="22" spans="1:8" hidden="1" x14ac:dyDescent="0.25">
      <c r="A22" s="130"/>
      <c r="B22" s="94"/>
      <c r="C22" s="58" t="s">
        <v>11</v>
      </c>
      <c r="D22" s="13">
        <f t="shared" ref="D22" si="9">SUM(D18:D21)</f>
        <v>0</v>
      </c>
      <c r="E22" s="13">
        <f t="shared" ref="E22:F22" si="10">SUM(E18:E21)</f>
        <v>0</v>
      </c>
      <c r="F22" s="13">
        <f t="shared" si="10"/>
        <v>0</v>
      </c>
      <c r="G22" s="13" t="e">
        <f t="shared" si="2"/>
        <v>#DIV/0!</v>
      </c>
      <c r="H22" s="152"/>
    </row>
    <row r="23" spans="1:8" x14ac:dyDescent="0.25">
      <c r="A23" s="128" t="s">
        <v>45</v>
      </c>
      <c r="B23" s="116" t="s">
        <v>126</v>
      </c>
      <c r="C23" s="35" t="s">
        <v>7</v>
      </c>
      <c r="D23" s="13">
        <v>0</v>
      </c>
      <c r="E23" s="13">
        <v>0</v>
      </c>
      <c r="F23" s="13">
        <v>0</v>
      </c>
      <c r="G23" s="13">
        <v>0</v>
      </c>
      <c r="H23" s="92" t="s">
        <v>245</v>
      </c>
    </row>
    <row r="24" spans="1:8" ht="25.5" x14ac:dyDescent="0.25">
      <c r="A24" s="129"/>
      <c r="B24" s="117"/>
      <c r="C24" s="59" t="s">
        <v>101</v>
      </c>
      <c r="D24" s="13">
        <v>48.9</v>
      </c>
      <c r="E24" s="13">
        <v>48.9</v>
      </c>
      <c r="F24" s="13"/>
      <c r="G24" s="13">
        <f t="shared" si="2"/>
        <v>0</v>
      </c>
      <c r="H24" s="93"/>
    </row>
    <row r="25" spans="1:8" x14ac:dyDescent="0.25">
      <c r="A25" s="129"/>
      <c r="B25" s="117"/>
      <c r="C25" s="59" t="s">
        <v>95</v>
      </c>
      <c r="D25" s="13">
        <v>73.400000000000006</v>
      </c>
      <c r="E25" s="13">
        <v>73.400000000000006</v>
      </c>
      <c r="F25" s="13"/>
      <c r="G25" s="13">
        <f t="shared" si="2"/>
        <v>0</v>
      </c>
      <c r="H25" s="93"/>
    </row>
    <row r="26" spans="1:8" ht="25.5" x14ac:dyDescent="0.25">
      <c r="A26" s="129"/>
      <c r="B26" s="117"/>
      <c r="C26" s="54" t="s">
        <v>96</v>
      </c>
      <c r="D26" s="13">
        <v>0</v>
      </c>
      <c r="E26" s="13">
        <v>0</v>
      </c>
      <c r="F26" s="13">
        <v>0</v>
      </c>
      <c r="G26" s="13">
        <v>0</v>
      </c>
      <c r="H26" s="93"/>
    </row>
    <row r="27" spans="1:8" x14ac:dyDescent="0.25">
      <c r="A27" s="130"/>
      <c r="B27" s="118"/>
      <c r="C27" s="55" t="s">
        <v>11</v>
      </c>
      <c r="D27" s="13">
        <f t="shared" ref="D27" si="11">SUM(D23:D26)</f>
        <v>122.30000000000001</v>
      </c>
      <c r="E27" s="13">
        <f t="shared" ref="E27:F27" si="12">SUM(E23:E26)</f>
        <v>122.30000000000001</v>
      </c>
      <c r="F27" s="13">
        <f t="shared" si="12"/>
        <v>0</v>
      </c>
      <c r="G27" s="13">
        <f t="shared" si="2"/>
        <v>0</v>
      </c>
      <c r="H27" s="94"/>
    </row>
    <row r="28" spans="1:8" ht="21" customHeight="1" x14ac:dyDescent="0.25">
      <c r="A28" s="155" t="s">
        <v>63</v>
      </c>
      <c r="B28" s="116" t="s">
        <v>127</v>
      </c>
      <c r="C28" s="35" t="s">
        <v>7</v>
      </c>
      <c r="D28" s="15">
        <v>0</v>
      </c>
      <c r="E28" s="15">
        <v>0</v>
      </c>
      <c r="F28" s="15">
        <v>0</v>
      </c>
      <c r="G28" s="13">
        <v>0</v>
      </c>
      <c r="H28" s="92" t="s">
        <v>246</v>
      </c>
    </row>
    <row r="29" spans="1:8" ht="25.5" x14ac:dyDescent="0.25">
      <c r="A29" s="156"/>
      <c r="B29" s="117"/>
      <c r="C29" s="59" t="s">
        <v>101</v>
      </c>
      <c r="D29" s="13">
        <v>97.8</v>
      </c>
      <c r="E29" s="13">
        <v>97.8</v>
      </c>
      <c r="F29" s="15">
        <v>0</v>
      </c>
      <c r="G29" s="13">
        <f t="shared" si="2"/>
        <v>0</v>
      </c>
      <c r="H29" s="93"/>
    </row>
    <row r="30" spans="1:8" ht="21" customHeight="1" x14ac:dyDescent="0.25">
      <c r="A30" s="156"/>
      <c r="B30" s="117"/>
      <c r="C30" s="59" t="s">
        <v>95</v>
      </c>
      <c r="D30" s="13">
        <v>146.69999999999999</v>
      </c>
      <c r="E30" s="13">
        <v>146.69999999999999</v>
      </c>
      <c r="F30" s="15">
        <v>0</v>
      </c>
      <c r="G30" s="13">
        <f t="shared" si="2"/>
        <v>0</v>
      </c>
      <c r="H30" s="93"/>
    </row>
    <row r="31" spans="1:8" ht="25.5" x14ac:dyDescent="0.25">
      <c r="A31" s="156"/>
      <c r="B31" s="117"/>
      <c r="C31" s="54" t="s">
        <v>96</v>
      </c>
      <c r="D31" s="15">
        <v>0</v>
      </c>
      <c r="E31" s="15">
        <v>0</v>
      </c>
      <c r="F31" s="15">
        <v>0</v>
      </c>
      <c r="G31" s="13">
        <v>0</v>
      </c>
      <c r="H31" s="93"/>
    </row>
    <row r="32" spans="1:8" ht="21" customHeight="1" x14ac:dyDescent="0.25">
      <c r="A32" s="157"/>
      <c r="B32" s="118"/>
      <c r="C32" s="55" t="s">
        <v>11</v>
      </c>
      <c r="D32" s="13">
        <f t="shared" ref="D32" si="13">SUM(D28:D31)</f>
        <v>244.5</v>
      </c>
      <c r="E32" s="13">
        <f t="shared" ref="E32:F32" si="14">SUM(E28:E31)</f>
        <v>244.5</v>
      </c>
      <c r="F32" s="13">
        <f t="shared" si="14"/>
        <v>0</v>
      </c>
      <c r="G32" s="13">
        <f t="shared" si="2"/>
        <v>0</v>
      </c>
      <c r="H32" s="94"/>
    </row>
    <row r="33" spans="1:8" hidden="1" x14ac:dyDescent="0.25">
      <c r="A33" s="128" t="s">
        <v>128</v>
      </c>
      <c r="B33" s="116" t="s">
        <v>129</v>
      </c>
      <c r="C33" s="35" t="s">
        <v>7</v>
      </c>
      <c r="D33" s="15">
        <v>0</v>
      </c>
      <c r="E33" s="15">
        <v>0</v>
      </c>
      <c r="F33" s="15">
        <v>0</v>
      </c>
      <c r="G33" s="13">
        <v>0</v>
      </c>
      <c r="H33" s="92"/>
    </row>
    <row r="34" spans="1:8" ht="25.5" hidden="1" x14ac:dyDescent="0.25">
      <c r="A34" s="129"/>
      <c r="B34" s="117"/>
      <c r="C34" s="59" t="s">
        <v>101</v>
      </c>
      <c r="D34" s="15">
        <v>0</v>
      </c>
      <c r="E34" s="15">
        <v>0</v>
      </c>
      <c r="F34" s="15">
        <v>0</v>
      </c>
      <c r="G34" s="13">
        <v>0</v>
      </c>
      <c r="H34" s="93"/>
    </row>
    <row r="35" spans="1:8" hidden="1" x14ac:dyDescent="0.25">
      <c r="A35" s="129"/>
      <c r="B35" s="117"/>
      <c r="C35" s="59" t="s">
        <v>95</v>
      </c>
      <c r="D35" s="15">
        <v>0</v>
      </c>
      <c r="E35" s="15">
        <v>0</v>
      </c>
      <c r="F35" s="15">
        <v>0</v>
      </c>
      <c r="G35" s="13" t="e">
        <f t="shared" si="2"/>
        <v>#DIV/0!</v>
      </c>
      <c r="H35" s="93"/>
    </row>
    <row r="36" spans="1:8" ht="25.5" hidden="1" x14ac:dyDescent="0.25">
      <c r="A36" s="129"/>
      <c r="B36" s="117"/>
      <c r="C36" s="54" t="s">
        <v>96</v>
      </c>
      <c r="D36" s="15">
        <v>0</v>
      </c>
      <c r="E36" s="15">
        <v>0</v>
      </c>
      <c r="F36" s="15">
        <v>0</v>
      </c>
      <c r="G36" s="13">
        <v>0</v>
      </c>
      <c r="H36" s="93"/>
    </row>
    <row r="37" spans="1:8" hidden="1" x14ac:dyDescent="0.25">
      <c r="A37" s="130"/>
      <c r="B37" s="118"/>
      <c r="C37" s="55" t="s">
        <v>11</v>
      </c>
      <c r="D37" s="13">
        <f t="shared" ref="D37" si="15">SUM(D33:D36)</f>
        <v>0</v>
      </c>
      <c r="E37" s="13">
        <f t="shared" ref="E37:F37" si="16">SUM(E33:E36)</f>
        <v>0</v>
      </c>
      <c r="F37" s="13">
        <f t="shared" si="16"/>
        <v>0</v>
      </c>
      <c r="G37" s="13" t="e">
        <f t="shared" si="2"/>
        <v>#DIV/0!</v>
      </c>
      <c r="H37" s="94"/>
    </row>
  </sheetData>
  <mergeCells count="25">
    <mergeCell ref="H33:H37"/>
    <mergeCell ref="A28:A32"/>
    <mergeCell ref="B28:B32"/>
    <mergeCell ref="H28:H32"/>
    <mergeCell ref="A33:A37"/>
    <mergeCell ref="B33:B37"/>
    <mergeCell ref="A13:A17"/>
    <mergeCell ref="B13:B17"/>
    <mergeCell ref="H13:H17"/>
    <mergeCell ref="A8:A12"/>
    <mergeCell ref="B8:B12"/>
    <mergeCell ref="H8:H12"/>
    <mergeCell ref="H23:H27"/>
    <mergeCell ref="A18:A22"/>
    <mergeCell ref="B18:B22"/>
    <mergeCell ref="H18:H22"/>
    <mergeCell ref="A23:A27"/>
    <mergeCell ref="B23:B27"/>
    <mergeCell ref="A1:B2"/>
    <mergeCell ref="C1:C2"/>
    <mergeCell ref="H1:H2"/>
    <mergeCell ref="D1:G1"/>
    <mergeCell ref="A3:A7"/>
    <mergeCell ref="B3:B7"/>
    <mergeCell ref="H3:H7"/>
  </mergeCells>
  <pageMargins left="0.7" right="0.7" top="0.75" bottom="0.75" header="0.3" footer="0.3"/>
  <pageSetup paperSize="9" scale="8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3" zoomScaleNormal="100" workbookViewId="0">
      <selection activeCell="H28" sqref="H28:H32"/>
    </sheetView>
  </sheetViews>
  <sheetFormatPr defaultRowHeight="15" x14ac:dyDescent="0.25"/>
  <cols>
    <col min="1" max="1" width="4.85546875" bestFit="1" customWidth="1"/>
    <col min="2" max="2" width="36.85546875" customWidth="1"/>
    <col min="3" max="3" width="19.7109375" customWidth="1"/>
    <col min="4" max="4" width="14.5703125" style="43" bestFit="1" customWidth="1"/>
    <col min="5" max="7" width="12.85546875" customWidth="1"/>
    <col min="8" max="8" width="62.1406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43</v>
      </c>
      <c r="B3" s="103" t="s">
        <v>44</v>
      </c>
      <c r="C3" s="35" t="s">
        <v>7</v>
      </c>
      <c r="D3" s="13">
        <f>D8+D13+D18+D23+D28+D33</f>
        <v>0</v>
      </c>
      <c r="E3" s="13">
        <f t="shared" ref="E3:F3" si="0">E8+E13+E18+E23+E28+E33</f>
        <v>0</v>
      </c>
      <c r="F3" s="13">
        <f t="shared" si="0"/>
        <v>0</v>
      </c>
      <c r="G3" s="13">
        <v>0</v>
      </c>
      <c r="H3" s="114"/>
    </row>
    <row r="4" spans="1:8" ht="25.5" x14ac:dyDescent="0.25">
      <c r="A4" s="96"/>
      <c r="B4" s="103">
        <v>0</v>
      </c>
      <c r="C4" s="59" t="s">
        <v>101</v>
      </c>
      <c r="D4" s="13">
        <f t="shared" ref="D4:F6" si="1">D9+D14+D19+D24+D29+D34</f>
        <v>0</v>
      </c>
      <c r="E4" s="13">
        <f t="shared" si="1"/>
        <v>0</v>
      </c>
      <c r="F4" s="13">
        <f t="shared" si="1"/>
        <v>0</v>
      </c>
      <c r="G4" s="13">
        <v>0</v>
      </c>
      <c r="H4" s="114"/>
    </row>
    <row r="5" spans="1:8" x14ac:dyDescent="0.25">
      <c r="A5" s="96"/>
      <c r="B5" s="103">
        <v>0</v>
      </c>
      <c r="C5" s="59" t="s">
        <v>95</v>
      </c>
      <c r="D5" s="13">
        <f t="shared" si="1"/>
        <v>26316.799999999999</v>
      </c>
      <c r="E5" s="13">
        <f t="shared" si="1"/>
        <v>29918.7</v>
      </c>
      <c r="F5" s="13">
        <f t="shared" si="1"/>
        <v>7007.6</v>
      </c>
      <c r="G5" s="13">
        <f t="shared" ref="G5:G37" si="2">F5/E5*100</f>
        <v>23.422140667876612</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24" t="s">
        <v>11</v>
      </c>
      <c r="D7" s="14">
        <f t="shared" ref="D7" si="3">SUM(D3:D6)</f>
        <v>26316.799999999999</v>
      </c>
      <c r="E7" s="14">
        <f t="shared" ref="E7:F7" si="4">SUM(E3:E6)</f>
        <v>29918.7</v>
      </c>
      <c r="F7" s="14">
        <f t="shared" si="4"/>
        <v>7007.6</v>
      </c>
      <c r="G7" s="14">
        <f t="shared" si="2"/>
        <v>23.422140667876612</v>
      </c>
      <c r="H7" s="114"/>
    </row>
    <row r="8" spans="1:8" x14ac:dyDescent="0.25">
      <c r="A8" s="128" t="s">
        <v>20</v>
      </c>
      <c r="B8" s="92" t="s">
        <v>138</v>
      </c>
      <c r="C8" s="35" t="s">
        <v>7</v>
      </c>
      <c r="D8" s="15">
        <v>0</v>
      </c>
      <c r="E8" s="15">
        <v>0</v>
      </c>
      <c r="F8" s="15">
        <v>0</v>
      </c>
      <c r="G8" s="13">
        <v>0</v>
      </c>
      <c r="H8" s="91" t="s">
        <v>217</v>
      </c>
    </row>
    <row r="9" spans="1:8" ht="25.5" x14ac:dyDescent="0.25">
      <c r="A9" s="129"/>
      <c r="B9" s="93"/>
      <c r="C9" s="59" t="s">
        <v>101</v>
      </c>
      <c r="D9" s="13">
        <v>0</v>
      </c>
      <c r="E9" s="13">
        <v>0</v>
      </c>
      <c r="F9" s="13">
        <v>0</v>
      </c>
      <c r="G9" s="13">
        <v>0</v>
      </c>
      <c r="H9" s="91"/>
    </row>
    <row r="10" spans="1:8" x14ac:dyDescent="0.25">
      <c r="A10" s="129"/>
      <c r="B10" s="93"/>
      <c r="C10" s="59" t="s">
        <v>95</v>
      </c>
      <c r="D10" s="13">
        <v>15</v>
      </c>
      <c r="E10" s="13">
        <v>15</v>
      </c>
      <c r="F10" s="13">
        <v>0</v>
      </c>
      <c r="G10" s="13">
        <f t="shared" si="2"/>
        <v>0</v>
      </c>
      <c r="H10" s="91"/>
    </row>
    <row r="11" spans="1:8" ht="25.5" x14ac:dyDescent="0.25">
      <c r="A11" s="129"/>
      <c r="B11" s="93"/>
      <c r="C11" s="54" t="s">
        <v>96</v>
      </c>
      <c r="D11" s="13">
        <v>0</v>
      </c>
      <c r="E11" s="13">
        <v>0</v>
      </c>
      <c r="F11" s="13">
        <v>0</v>
      </c>
      <c r="G11" s="13">
        <v>0</v>
      </c>
      <c r="H11" s="91"/>
    </row>
    <row r="12" spans="1:8" x14ac:dyDescent="0.25">
      <c r="A12" s="130"/>
      <c r="B12" s="94"/>
      <c r="C12" s="23" t="s">
        <v>11</v>
      </c>
      <c r="D12" s="13">
        <f t="shared" ref="D12:E12" si="5">SUM(D8:D11)</f>
        <v>15</v>
      </c>
      <c r="E12" s="13">
        <f t="shared" si="5"/>
        <v>15</v>
      </c>
      <c r="F12" s="13">
        <f t="shared" ref="F12" si="6">SUM(F8:F11)</f>
        <v>0</v>
      </c>
      <c r="G12" s="13">
        <f t="shared" si="2"/>
        <v>0</v>
      </c>
      <c r="H12" s="91"/>
    </row>
    <row r="13" spans="1:8" x14ac:dyDescent="0.25">
      <c r="A13" s="128" t="s">
        <v>21</v>
      </c>
      <c r="B13" s="92" t="s">
        <v>139</v>
      </c>
      <c r="C13" s="35" t="s">
        <v>7</v>
      </c>
      <c r="D13" s="13">
        <v>0</v>
      </c>
      <c r="E13" s="13">
        <v>0</v>
      </c>
      <c r="F13" s="13">
        <v>0</v>
      </c>
      <c r="G13" s="13">
        <v>0</v>
      </c>
      <c r="H13" s="91" t="s">
        <v>222</v>
      </c>
    </row>
    <row r="14" spans="1:8" ht="25.5" x14ac:dyDescent="0.25">
      <c r="A14" s="129"/>
      <c r="B14" s="93"/>
      <c r="C14" s="59" t="s">
        <v>101</v>
      </c>
      <c r="D14" s="13">
        <v>0</v>
      </c>
      <c r="E14" s="13">
        <v>0</v>
      </c>
      <c r="F14" s="13">
        <v>0</v>
      </c>
      <c r="G14" s="13">
        <v>0</v>
      </c>
      <c r="H14" s="91"/>
    </row>
    <row r="15" spans="1:8" x14ac:dyDescent="0.25">
      <c r="A15" s="129"/>
      <c r="B15" s="93"/>
      <c r="C15" s="59" t="s">
        <v>95</v>
      </c>
      <c r="D15" s="13">
        <v>114</v>
      </c>
      <c r="E15" s="13">
        <v>114</v>
      </c>
      <c r="F15" s="13">
        <v>0</v>
      </c>
      <c r="G15" s="13">
        <f t="shared" si="2"/>
        <v>0</v>
      </c>
      <c r="H15" s="91"/>
    </row>
    <row r="16" spans="1:8" ht="25.5" x14ac:dyDescent="0.25">
      <c r="A16" s="129"/>
      <c r="B16" s="93"/>
      <c r="C16" s="54" t="s">
        <v>96</v>
      </c>
      <c r="D16" s="13">
        <v>0</v>
      </c>
      <c r="E16" s="13">
        <v>0</v>
      </c>
      <c r="F16" s="13">
        <v>0</v>
      </c>
      <c r="G16" s="13">
        <v>0</v>
      </c>
      <c r="H16" s="91"/>
    </row>
    <row r="17" spans="1:8" x14ac:dyDescent="0.25">
      <c r="A17" s="130"/>
      <c r="B17" s="94"/>
      <c r="C17" s="55" t="s">
        <v>11</v>
      </c>
      <c r="D17" s="13">
        <f t="shared" ref="D17:E17" si="7">SUM(D13:D16)</f>
        <v>114</v>
      </c>
      <c r="E17" s="13">
        <f t="shared" si="7"/>
        <v>114</v>
      </c>
      <c r="F17" s="13">
        <f t="shared" ref="F17" si="8">SUM(F13:F16)</f>
        <v>0</v>
      </c>
      <c r="G17" s="13">
        <f t="shared" si="2"/>
        <v>0</v>
      </c>
      <c r="H17" s="91"/>
    </row>
    <row r="18" spans="1:8" x14ac:dyDescent="0.25">
      <c r="A18" s="159" t="s">
        <v>23</v>
      </c>
      <c r="B18" s="92" t="s">
        <v>140</v>
      </c>
      <c r="C18" s="35" t="s">
        <v>7</v>
      </c>
      <c r="D18" s="13">
        <v>0</v>
      </c>
      <c r="E18" s="13">
        <v>0</v>
      </c>
      <c r="F18" s="13">
        <v>0</v>
      </c>
      <c r="G18" s="13">
        <v>0</v>
      </c>
      <c r="H18" s="91" t="s">
        <v>218</v>
      </c>
    </row>
    <row r="19" spans="1:8" ht="25.5" x14ac:dyDescent="0.25">
      <c r="A19" s="160"/>
      <c r="B19" s="93"/>
      <c r="C19" s="59" t="s">
        <v>101</v>
      </c>
      <c r="D19" s="13">
        <v>0</v>
      </c>
      <c r="E19" s="13">
        <v>0</v>
      </c>
      <c r="F19" s="13">
        <v>0</v>
      </c>
      <c r="G19" s="13">
        <v>0</v>
      </c>
      <c r="H19" s="158"/>
    </row>
    <row r="20" spans="1:8" x14ac:dyDescent="0.25">
      <c r="A20" s="160"/>
      <c r="B20" s="93"/>
      <c r="C20" s="59" t="s">
        <v>95</v>
      </c>
      <c r="D20" s="13">
        <v>13</v>
      </c>
      <c r="E20" s="13">
        <v>13</v>
      </c>
      <c r="F20" s="13">
        <v>0</v>
      </c>
      <c r="G20" s="13">
        <f t="shared" si="2"/>
        <v>0</v>
      </c>
      <c r="H20" s="158"/>
    </row>
    <row r="21" spans="1:8" ht="25.5" x14ac:dyDescent="0.25">
      <c r="A21" s="160"/>
      <c r="B21" s="93"/>
      <c r="C21" s="54" t="s">
        <v>96</v>
      </c>
      <c r="D21" s="13">
        <v>0</v>
      </c>
      <c r="E21" s="13">
        <v>0</v>
      </c>
      <c r="F21" s="13">
        <v>0</v>
      </c>
      <c r="G21" s="13">
        <v>0</v>
      </c>
      <c r="H21" s="158"/>
    </row>
    <row r="22" spans="1:8" x14ac:dyDescent="0.25">
      <c r="A22" s="161"/>
      <c r="B22" s="94"/>
      <c r="C22" s="28" t="str">
        <f t="shared" ref="C22" si="9">C12</f>
        <v>всего:</v>
      </c>
      <c r="D22" s="13">
        <f t="shared" ref="D22:E22" si="10">SUM(D18:D21)</f>
        <v>13</v>
      </c>
      <c r="E22" s="13">
        <f t="shared" si="10"/>
        <v>13</v>
      </c>
      <c r="F22" s="13">
        <f t="shared" ref="F22" si="11">SUM(F18:F21)</f>
        <v>0</v>
      </c>
      <c r="G22" s="13">
        <f t="shared" si="2"/>
        <v>0</v>
      </c>
      <c r="H22" s="158"/>
    </row>
    <row r="23" spans="1:8" x14ac:dyDescent="0.25">
      <c r="A23" s="159" t="s">
        <v>14</v>
      </c>
      <c r="B23" s="92" t="s">
        <v>141</v>
      </c>
      <c r="C23" s="35" t="s">
        <v>7</v>
      </c>
      <c r="D23" s="13">
        <v>0</v>
      </c>
      <c r="E23" s="13">
        <v>0</v>
      </c>
      <c r="F23" s="13">
        <v>0</v>
      </c>
      <c r="G23" s="13">
        <v>0</v>
      </c>
      <c r="H23" s="119" t="s">
        <v>219</v>
      </c>
    </row>
    <row r="24" spans="1:8" ht="25.5" x14ac:dyDescent="0.25">
      <c r="A24" s="160"/>
      <c r="B24" s="93"/>
      <c r="C24" s="59" t="s">
        <v>101</v>
      </c>
      <c r="D24" s="13">
        <v>0</v>
      </c>
      <c r="E24" s="13">
        <v>0</v>
      </c>
      <c r="F24" s="13">
        <v>0</v>
      </c>
      <c r="G24" s="13">
        <v>0</v>
      </c>
      <c r="H24" s="119"/>
    </row>
    <row r="25" spans="1:8" x14ac:dyDescent="0.25">
      <c r="A25" s="160"/>
      <c r="B25" s="93"/>
      <c r="C25" s="59" t="s">
        <v>95</v>
      </c>
      <c r="D25" s="13">
        <v>2023.2</v>
      </c>
      <c r="E25" s="13">
        <v>2023.2</v>
      </c>
      <c r="F25" s="13">
        <v>0</v>
      </c>
      <c r="G25" s="13">
        <f t="shared" si="2"/>
        <v>0</v>
      </c>
      <c r="H25" s="119"/>
    </row>
    <row r="26" spans="1:8" ht="25.5" x14ac:dyDescent="0.25">
      <c r="A26" s="160"/>
      <c r="B26" s="93"/>
      <c r="C26" s="54" t="s">
        <v>96</v>
      </c>
      <c r="D26" s="13">
        <v>0</v>
      </c>
      <c r="E26" s="13">
        <v>0</v>
      </c>
      <c r="F26" s="13">
        <v>0</v>
      </c>
      <c r="G26" s="13">
        <v>0</v>
      </c>
      <c r="H26" s="119"/>
    </row>
    <row r="27" spans="1:8" x14ac:dyDescent="0.25">
      <c r="A27" s="161"/>
      <c r="B27" s="94"/>
      <c r="C27" s="59" t="str">
        <f t="shared" ref="C27" si="12">C17</f>
        <v>всего:</v>
      </c>
      <c r="D27" s="13">
        <f t="shared" ref="D27:E27" si="13">SUM(D23:D26)</f>
        <v>2023.2</v>
      </c>
      <c r="E27" s="13">
        <f t="shared" si="13"/>
        <v>2023.2</v>
      </c>
      <c r="F27" s="13">
        <f t="shared" ref="F27" si="14">SUM(F23:F26)</f>
        <v>0</v>
      </c>
      <c r="G27" s="13">
        <f t="shared" si="2"/>
        <v>0</v>
      </c>
      <c r="H27" s="119"/>
    </row>
    <row r="28" spans="1:8" x14ac:dyDescent="0.25">
      <c r="A28" s="106" t="s">
        <v>16</v>
      </c>
      <c r="B28" s="92" t="s">
        <v>142</v>
      </c>
      <c r="C28" s="35" t="s">
        <v>7</v>
      </c>
      <c r="D28" s="15">
        <v>0</v>
      </c>
      <c r="E28" s="15">
        <v>0</v>
      </c>
      <c r="F28" s="15">
        <v>0</v>
      </c>
      <c r="G28" s="13">
        <v>0</v>
      </c>
      <c r="H28" s="90" t="s">
        <v>220</v>
      </c>
    </row>
    <row r="29" spans="1:8" ht="25.5" x14ac:dyDescent="0.25">
      <c r="A29" s="107"/>
      <c r="B29" s="93"/>
      <c r="C29" s="59" t="s">
        <v>101</v>
      </c>
      <c r="D29" s="15">
        <v>0</v>
      </c>
      <c r="E29" s="15">
        <v>0</v>
      </c>
      <c r="F29" s="15">
        <v>0</v>
      </c>
      <c r="G29" s="13">
        <v>0</v>
      </c>
      <c r="H29" s="90"/>
    </row>
    <row r="30" spans="1:8" x14ac:dyDescent="0.25">
      <c r="A30" s="107"/>
      <c r="B30" s="93"/>
      <c r="C30" s="59" t="s">
        <v>95</v>
      </c>
      <c r="D30" s="15">
        <v>2199</v>
      </c>
      <c r="E30" s="15">
        <v>2199</v>
      </c>
      <c r="F30" s="15">
        <v>0</v>
      </c>
      <c r="G30" s="13">
        <f t="shared" si="2"/>
        <v>0</v>
      </c>
      <c r="H30" s="90"/>
    </row>
    <row r="31" spans="1:8" ht="25.5" x14ac:dyDescent="0.25">
      <c r="A31" s="107"/>
      <c r="B31" s="93"/>
      <c r="C31" s="54" t="s">
        <v>96</v>
      </c>
      <c r="D31" s="15">
        <v>0</v>
      </c>
      <c r="E31" s="15">
        <v>0</v>
      </c>
      <c r="F31" s="15">
        <v>0</v>
      </c>
      <c r="G31" s="13">
        <v>0</v>
      </c>
      <c r="H31" s="90"/>
    </row>
    <row r="32" spans="1:8" x14ac:dyDescent="0.25">
      <c r="A32" s="108"/>
      <c r="B32" s="94"/>
      <c r="C32" s="59" t="str">
        <f t="shared" ref="C32" si="15">C22</f>
        <v>всего:</v>
      </c>
      <c r="D32" s="13">
        <f t="shared" ref="D32:E32" si="16">SUM(D28:D31)</f>
        <v>2199</v>
      </c>
      <c r="E32" s="13">
        <f t="shared" si="16"/>
        <v>2199</v>
      </c>
      <c r="F32" s="13">
        <f t="shared" ref="F32" si="17">SUM(F28:F31)</f>
        <v>0</v>
      </c>
      <c r="G32" s="13">
        <f t="shared" si="2"/>
        <v>0</v>
      </c>
      <c r="H32" s="90"/>
    </row>
    <row r="33" spans="1:8" x14ac:dyDescent="0.25">
      <c r="A33" s="106" t="s">
        <v>18</v>
      </c>
      <c r="B33" s="92" t="s">
        <v>143</v>
      </c>
      <c r="C33" s="35" t="s">
        <v>7</v>
      </c>
      <c r="D33" s="15">
        <v>0</v>
      </c>
      <c r="E33" s="15">
        <v>0</v>
      </c>
      <c r="F33" s="15">
        <v>0</v>
      </c>
      <c r="G33" s="13">
        <v>0</v>
      </c>
      <c r="H33" s="112" t="s">
        <v>221</v>
      </c>
    </row>
    <row r="34" spans="1:8" ht="25.5" x14ac:dyDescent="0.25">
      <c r="A34" s="107"/>
      <c r="B34" s="93"/>
      <c r="C34" s="59" t="s">
        <v>101</v>
      </c>
      <c r="D34" s="15">
        <v>0</v>
      </c>
      <c r="E34" s="15">
        <v>0</v>
      </c>
      <c r="F34" s="15">
        <v>0</v>
      </c>
      <c r="G34" s="13">
        <v>0</v>
      </c>
      <c r="H34" s="112"/>
    </row>
    <row r="35" spans="1:8" x14ac:dyDescent="0.25">
      <c r="A35" s="107"/>
      <c r="B35" s="93"/>
      <c r="C35" s="59" t="s">
        <v>95</v>
      </c>
      <c r="D35" s="15">
        <v>21952.6</v>
      </c>
      <c r="E35" s="15">
        <v>25554.5</v>
      </c>
      <c r="F35" s="15">
        <v>7007.6</v>
      </c>
      <c r="G35" s="13">
        <f t="shared" si="2"/>
        <v>27.422176133362029</v>
      </c>
      <c r="H35" s="112"/>
    </row>
    <row r="36" spans="1:8" ht="25.5" x14ac:dyDescent="0.25">
      <c r="A36" s="107"/>
      <c r="B36" s="93"/>
      <c r="C36" s="54" t="s">
        <v>96</v>
      </c>
      <c r="D36" s="15">
        <v>0</v>
      </c>
      <c r="E36" s="15">
        <v>0</v>
      </c>
      <c r="F36" s="15">
        <v>0</v>
      </c>
      <c r="G36" s="13">
        <v>0</v>
      </c>
      <c r="H36" s="112"/>
    </row>
    <row r="37" spans="1:8" x14ac:dyDescent="0.25">
      <c r="A37" s="108"/>
      <c r="B37" s="94"/>
      <c r="C37" s="59" t="str">
        <f>C32</f>
        <v>всего:</v>
      </c>
      <c r="D37" s="13">
        <f t="shared" ref="D37:E37" si="18">SUM(D33:D36)</f>
        <v>21952.6</v>
      </c>
      <c r="E37" s="13">
        <f t="shared" si="18"/>
        <v>25554.5</v>
      </c>
      <c r="F37" s="13">
        <f t="shared" ref="F37" si="19">SUM(F33:F36)</f>
        <v>7007.6</v>
      </c>
      <c r="G37" s="13">
        <f t="shared" si="2"/>
        <v>27.422176133362029</v>
      </c>
      <c r="H37" s="112"/>
    </row>
  </sheetData>
  <mergeCells count="25">
    <mergeCell ref="H18:H22"/>
    <mergeCell ref="H13:H17"/>
    <mergeCell ref="A33:A37"/>
    <mergeCell ref="B33:B37"/>
    <mergeCell ref="H33:H37"/>
    <mergeCell ref="A23:A27"/>
    <mergeCell ref="B23:B27"/>
    <mergeCell ref="H23:H27"/>
    <mergeCell ref="A28:A32"/>
    <mergeCell ref="B28:B32"/>
    <mergeCell ref="H28:H32"/>
    <mergeCell ref="A18:A22"/>
    <mergeCell ref="B18:B22"/>
    <mergeCell ref="A1:B2"/>
    <mergeCell ref="C1:C2"/>
    <mergeCell ref="H1:H2"/>
    <mergeCell ref="D1:G1"/>
    <mergeCell ref="A13:A17"/>
    <mergeCell ref="B13:B17"/>
    <mergeCell ref="A3:A7"/>
    <mergeCell ref="B3:B7"/>
    <mergeCell ref="H3:H7"/>
    <mergeCell ref="H8:H12"/>
    <mergeCell ref="A8:A12"/>
    <mergeCell ref="B8:B12"/>
  </mergeCells>
  <pageMargins left="0.7" right="0.7" top="0.75" bottom="0.75" header="0.3" footer="0.3"/>
  <pageSetup paperSize="9" scale="74" fitToHeight="0"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3" zoomScaleNormal="100" workbookViewId="0">
      <selection activeCell="H28" sqref="H28:H32"/>
    </sheetView>
  </sheetViews>
  <sheetFormatPr defaultRowHeight="15" x14ac:dyDescent="0.25"/>
  <cols>
    <col min="1" max="1" width="4.85546875" bestFit="1" customWidth="1"/>
    <col min="2" max="2" width="34.5703125" customWidth="1"/>
    <col min="3" max="3" width="20.7109375" customWidth="1"/>
    <col min="4" max="4" width="14.5703125" style="43" bestFit="1" customWidth="1"/>
    <col min="5" max="7" width="12.85546875" customWidth="1"/>
    <col min="8" max="8" width="55.425781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45</v>
      </c>
      <c r="B3" s="103" t="s">
        <v>46</v>
      </c>
      <c r="C3" s="35" t="s">
        <v>7</v>
      </c>
      <c r="D3" s="13">
        <f>D13+D18+D23+D28+D33</f>
        <v>0</v>
      </c>
      <c r="E3" s="13">
        <f t="shared" ref="E3:F3" si="0">E13+E18+E23+E28+E33</f>
        <v>0</v>
      </c>
      <c r="F3" s="13">
        <f t="shared" si="0"/>
        <v>0</v>
      </c>
      <c r="G3" s="13">
        <v>0</v>
      </c>
      <c r="H3" s="91"/>
    </row>
    <row r="4" spans="1:8" ht="25.5" x14ac:dyDescent="0.25">
      <c r="A4" s="96"/>
      <c r="B4" s="103">
        <v>0</v>
      </c>
      <c r="C4" s="59" t="s">
        <v>101</v>
      </c>
      <c r="D4" s="13">
        <f t="shared" ref="D4:F6" si="1">D14+D19+D24+D29+D34</f>
        <v>3343.1</v>
      </c>
      <c r="E4" s="13">
        <f t="shared" si="1"/>
        <v>3343.1</v>
      </c>
      <c r="F4" s="13">
        <f t="shared" si="1"/>
        <v>113.3</v>
      </c>
      <c r="G4" s="13">
        <f t="shared" ref="G4:G37" si="2">F4/E4*100</f>
        <v>3.3890700248272556</v>
      </c>
      <c r="H4" s="91"/>
    </row>
    <row r="5" spans="1:8" x14ac:dyDescent="0.25">
      <c r="A5" s="96"/>
      <c r="B5" s="103">
        <v>0</v>
      </c>
      <c r="C5" s="59" t="s">
        <v>95</v>
      </c>
      <c r="D5" s="13">
        <f t="shared" si="1"/>
        <v>5440</v>
      </c>
      <c r="E5" s="13">
        <f t="shared" si="1"/>
        <v>5440</v>
      </c>
      <c r="F5" s="13">
        <f t="shared" si="1"/>
        <v>776.4</v>
      </c>
      <c r="G5" s="13">
        <f t="shared" si="2"/>
        <v>14.272058823529413</v>
      </c>
      <c r="H5" s="91"/>
    </row>
    <row r="6" spans="1:8" ht="25.5" x14ac:dyDescent="0.25">
      <c r="A6" s="96"/>
      <c r="B6" s="103"/>
      <c r="C6" s="54" t="s">
        <v>96</v>
      </c>
      <c r="D6" s="13">
        <f t="shared" si="1"/>
        <v>0</v>
      </c>
      <c r="E6" s="13">
        <f t="shared" si="1"/>
        <v>0</v>
      </c>
      <c r="F6" s="13">
        <f t="shared" si="1"/>
        <v>0</v>
      </c>
      <c r="G6" s="13">
        <v>0</v>
      </c>
      <c r="H6" s="91"/>
    </row>
    <row r="7" spans="1:8" x14ac:dyDescent="0.25">
      <c r="A7" s="96"/>
      <c r="B7" s="103"/>
      <c r="C7" s="12" t="s">
        <v>11</v>
      </c>
      <c r="D7" s="14">
        <f t="shared" ref="D7" si="3">SUM(D3:D6)</f>
        <v>8783.1</v>
      </c>
      <c r="E7" s="14">
        <f t="shared" ref="E7" si="4">SUM(E3:E6)</f>
        <v>8783.1</v>
      </c>
      <c r="F7" s="14">
        <f t="shared" ref="F7" si="5">SUM(F3:F6)</f>
        <v>889.69999999999993</v>
      </c>
      <c r="G7" s="14">
        <f t="shared" si="2"/>
        <v>10.129680864387288</v>
      </c>
      <c r="H7" s="91"/>
    </row>
    <row r="8" spans="1:8" s="25" customFormat="1" ht="15" hidden="1" customHeight="1" x14ac:dyDescent="0.25">
      <c r="A8" s="89" t="s">
        <v>12</v>
      </c>
      <c r="B8" s="91" t="s">
        <v>130</v>
      </c>
      <c r="C8" s="35" t="s">
        <v>7</v>
      </c>
      <c r="D8" s="15">
        <v>0</v>
      </c>
      <c r="E8" s="15">
        <v>0</v>
      </c>
      <c r="F8" s="15">
        <v>0</v>
      </c>
      <c r="G8" s="13">
        <v>0</v>
      </c>
      <c r="H8" s="91"/>
    </row>
    <row r="9" spans="1:8" s="25" customFormat="1" ht="25.5" hidden="1" x14ac:dyDescent="0.25">
      <c r="A9" s="89"/>
      <c r="B9" s="91"/>
      <c r="C9" s="59" t="s">
        <v>101</v>
      </c>
      <c r="D9" s="13">
        <v>0</v>
      </c>
      <c r="E9" s="13">
        <v>0</v>
      </c>
      <c r="F9" s="13">
        <v>0</v>
      </c>
      <c r="G9" s="13">
        <v>0</v>
      </c>
      <c r="H9" s="91"/>
    </row>
    <row r="10" spans="1:8" s="25" customFormat="1" hidden="1" x14ac:dyDescent="0.25">
      <c r="A10" s="89"/>
      <c r="B10" s="91"/>
      <c r="C10" s="59" t="s">
        <v>95</v>
      </c>
      <c r="D10" s="13">
        <v>0</v>
      </c>
      <c r="E10" s="13">
        <v>0</v>
      </c>
      <c r="F10" s="13">
        <v>0</v>
      </c>
      <c r="G10" s="13">
        <v>0</v>
      </c>
      <c r="H10" s="91"/>
    </row>
    <row r="11" spans="1:8" s="25" customFormat="1" ht="25.5" hidden="1" x14ac:dyDescent="0.25">
      <c r="A11" s="89"/>
      <c r="B11" s="91"/>
      <c r="C11" s="54" t="s">
        <v>96</v>
      </c>
      <c r="D11" s="13">
        <v>0</v>
      </c>
      <c r="E11" s="13">
        <v>0</v>
      </c>
      <c r="F11" s="13">
        <v>0</v>
      </c>
      <c r="G11" s="13">
        <v>0</v>
      </c>
      <c r="H11" s="91"/>
    </row>
    <row r="12" spans="1:8" s="25" customFormat="1" hidden="1" x14ac:dyDescent="0.25">
      <c r="A12" s="89"/>
      <c r="B12" s="91"/>
      <c r="C12" s="23" t="s">
        <v>11</v>
      </c>
      <c r="D12" s="13">
        <f t="shared" ref="D12" si="6">SUM(D8:D11)</f>
        <v>0</v>
      </c>
      <c r="E12" s="13">
        <f t="shared" ref="E12" si="7">SUM(E8:E11)</f>
        <v>0</v>
      </c>
      <c r="F12" s="13">
        <f t="shared" ref="F12" si="8">SUM(F8:F11)</f>
        <v>0</v>
      </c>
      <c r="G12" s="13">
        <v>0</v>
      </c>
      <c r="H12" s="91"/>
    </row>
    <row r="13" spans="1:8" ht="15" customHeight="1" x14ac:dyDescent="0.25">
      <c r="A13" s="89" t="s">
        <v>131</v>
      </c>
      <c r="B13" s="91" t="s">
        <v>132</v>
      </c>
      <c r="C13" s="35" t="s">
        <v>7</v>
      </c>
      <c r="D13" s="15">
        <v>0</v>
      </c>
      <c r="E13" s="15">
        <v>0</v>
      </c>
      <c r="F13" s="15">
        <v>0</v>
      </c>
      <c r="G13" s="13">
        <v>0</v>
      </c>
      <c r="H13" s="91" t="s">
        <v>208</v>
      </c>
    </row>
    <row r="14" spans="1:8" ht="25.5" x14ac:dyDescent="0.25">
      <c r="A14" s="89"/>
      <c r="B14" s="91"/>
      <c r="C14" s="59" t="s">
        <v>101</v>
      </c>
      <c r="D14" s="13">
        <v>0</v>
      </c>
      <c r="E14" s="13">
        <v>0</v>
      </c>
      <c r="F14" s="13">
        <v>0</v>
      </c>
      <c r="G14" s="13">
        <v>0</v>
      </c>
      <c r="H14" s="91"/>
    </row>
    <row r="15" spans="1:8" x14ac:dyDescent="0.25">
      <c r="A15" s="89"/>
      <c r="B15" s="91"/>
      <c r="C15" s="59" t="s">
        <v>95</v>
      </c>
      <c r="D15" s="13">
        <v>397</v>
      </c>
      <c r="E15" s="13">
        <v>397</v>
      </c>
      <c r="F15" s="13">
        <v>0</v>
      </c>
      <c r="G15" s="13">
        <f t="shared" si="2"/>
        <v>0</v>
      </c>
      <c r="H15" s="91"/>
    </row>
    <row r="16" spans="1:8" ht="25.5" x14ac:dyDescent="0.25">
      <c r="A16" s="89"/>
      <c r="B16" s="91"/>
      <c r="C16" s="54" t="s">
        <v>96</v>
      </c>
      <c r="D16" s="13">
        <v>0</v>
      </c>
      <c r="E16" s="13">
        <v>0</v>
      </c>
      <c r="F16" s="13">
        <v>0</v>
      </c>
      <c r="G16" s="13">
        <v>0</v>
      </c>
      <c r="H16" s="91"/>
    </row>
    <row r="17" spans="1:8" x14ac:dyDescent="0.25">
      <c r="A17" s="89"/>
      <c r="B17" s="91"/>
      <c r="C17" s="8" t="s">
        <v>11</v>
      </c>
      <c r="D17" s="13">
        <f t="shared" ref="D17" si="9">SUM(D13:D16)</f>
        <v>397</v>
      </c>
      <c r="E17" s="13">
        <f t="shared" ref="E17" si="10">SUM(E13:E16)</f>
        <v>397</v>
      </c>
      <c r="F17" s="13">
        <f t="shared" ref="F17" si="11">SUM(F13:F16)</f>
        <v>0</v>
      </c>
      <c r="G17" s="13">
        <f t="shared" si="2"/>
        <v>0</v>
      </c>
      <c r="H17" s="91"/>
    </row>
    <row r="18" spans="1:8" ht="15" customHeight="1" x14ac:dyDescent="0.25">
      <c r="A18" s="89" t="s">
        <v>133</v>
      </c>
      <c r="B18" s="91" t="s">
        <v>134</v>
      </c>
      <c r="C18" s="35" t="s">
        <v>7</v>
      </c>
      <c r="D18" s="15">
        <v>0</v>
      </c>
      <c r="E18" s="15">
        <v>0</v>
      </c>
      <c r="F18" s="15">
        <v>0</v>
      </c>
      <c r="G18" s="13">
        <v>0</v>
      </c>
      <c r="H18" s="91" t="s">
        <v>209</v>
      </c>
    </row>
    <row r="19" spans="1:8" ht="25.5" x14ac:dyDescent="0.25">
      <c r="A19" s="89"/>
      <c r="B19" s="91"/>
      <c r="C19" s="59" t="s">
        <v>101</v>
      </c>
      <c r="D19" s="15">
        <v>120</v>
      </c>
      <c r="E19" s="15">
        <v>120</v>
      </c>
      <c r="F19" s="15">
        <v>113.3</v>
      </c>
      <c r="G19" s="13">
        <f t="shared" si="2"/>
        <v>94.416666666666657</v>
      </c>
      <c r="H19" s="91"/>
    </row>
    <row r="20" spans="1:8" x14ac:dyDescent="0.25">
      <c r="A20" s="89"/>
      <c r="B20" s="91"/>
      <c r="C20" s="59" t="s">
        <v>95</v>
      </c>
      <c r="D20" s="15">
        <v>0</v>
      </c>
      <c r="E20" s="15">
        <v>0</v>
      </c>
      <c r="F20" s="15">
        <v>0</v>
      </c>
      <c r="G20" s="13">
        <v>0</v>
      </c>
      <c r="H20" s="91"/>
    </row>
    <row r="21" spans="1:8" ht="25.5" x14ac:dyDescent="0.25">
      <c r="A21" s="89"/>
      <c r="B21" s="91"/>
      <c r="C21" s="54" t="s">
        <v>96</v>
      </c>
      <c r="D21" s="15">
        <v>0</v>
      </c>
      <c r="E21" s="15">
        <v>0</v>
      </c>
      <c r="F21" s="15">
        <v>0</v>
      </c>
      <c r="G21" s="13">
        <v>0</v>
      </c>
      <c r="H21" s="91"/>
    </row>
    <row r="22" spans="1:8" x14ac:dyDescent="0.25">
      <c r="A22" s="89"/>
      <c r="B22" s="91"/>
      <c r="C22" s="8" t="s">
        <v>11</v>
      </c>
      <c r="D22" s="13">
        <f t="shared" ref="D22" si="12">SUM(D18:D21)</f>
        <v>120</v>
      </c>
      <c r="E22" s="13">
        <f t="shared" ref="E22" si="13">SUM(E18:E21)</f>
        <v>120</v>
      </c>
      <c r="F22" s="13">
        <f t="shared" ref="F22" si="14">SUM(F18:F21)</f>
        <v>113.3</v>
      </c>
      <c r="G22" s="13">
        <f t="shared" si="2"/>
        <v>94.416666666666657</v>
      </c>
      <c r="H22" s="91"/>
    </row>
    <row r="23" spans="1:8" ht="15" customHeight="1" x14ac:dyDescent="0.25">
      <c r="A23" s="106" t="s">
        <v>26</v>
      </c>
      <c r="B23" s="92" t="s">
        <v>135</v>
      </c>
      <c r="C23" s="35" t="s">
        <v>7</v>
      </c>
      <c r="D23" s="15">
        <v>0</v>
      </c>
      <c r="E23" s="15">
        <v>0</v>
      </c>
      <c r="F23" s="15">
        <v>0</v>
      </c>
      <c r="G23" s="13">
        <v>0</v>
      </c>
      <c r="H23" s="90" t="s">
        <v>210</v>
      </c>
    </row>
    <row r="24" spans="1:8" ht="25.5" x14ac:dyDescent="0.25">
      <c r="A24" s="107"/>
      <c r="B24" s="93"/>
      <c r="C24" s="59" t="s">
        <v>101</v>
      </c>
      <c r="D24" s="15">
        <v>0</v>
      </c>
      <c r="E24" s="15">
        <v>0</v>
      </c>
      <c r="F24" s="15">
        <v>0</v>
      </c>
      <c r="G24" s="13">
        <v>0</v>
      </c>
      <c r="H24" s="90"/>
    </row>
    <row r="25" spans="1:8" x14ac:dyDescent="0.25">
      <c r="A25" s="107"/>
      <c r="B25" s="93"/>
      <c r="C25" s="59" t="s">
        <v>95</v>
      </c>
      <c r="D25" s="15">
        <v>2943</v>
      </c>
      <c r="E25" s="15">
        <v>2943</v>
      </c>
      <c r="F25" s="15">
        <v>0</v>
      </c>
      <c r="G25" s="13">
        <f t="shared" si="2"/>
        <v>0</v>
      </c>
      <c r="H25" s="90"/>
    </row>
    <row r="26" spans="1:8" ht="25.5" x14ac:dyDescent="0.25">
      <c r="A26" s="107"/>
      <c r="B26" s="93"/>
      <c r="C26" s="54" t="s">
        <v>96</v>
      </c>
      <c r="D26" s="15">
        <v>0</v>
      </c>
      <c r="E26" s="15">
        <v>0</v>
      </c>
      <c r="F26" s="15">
        <v>0</v>
      </c>
      <c r="G26" s="13">
        <v>0</v>
      </c>
      <c r="H26" s="90"/>
    </row>
    <row r="27" spans="1:8" x14ac:dyDescent="0.25">
      <c r="A27" s="108"/>
      <c r="B27" s="94"/>
      <c r="C27" s="8" t="s">
        <v>11</v>
      </c>
      <c r="D27" s="13">
        <f t="shared" ref="D27" si="15">SUM(D23:D26)</f>
        <v>2943</v>
      </c>
      <c r="E27" s="13">
        <f t="shared" ref="E27" si="16">SUM(E23:E26)</f>
        <v>2943</v>
      </c>
      <c r="F27" s="13">
        <f t="shared" ref="F27" si="17">SUM(F23:F26)</f>
        <v>0</v>
      </c>
      <c r="G27" s="13">
        <f t="shared" si="2"/>
        <v>0</v>
      </c>
      <c r="H27" s="90"/>
    </row>
    <row r="28" spans="1:8" ht="24.95" customHeight="1" x14ac:dyDescent="0.25">
      <c r="A28" s="106" t="s">
        <v>28</v>
      </c>
      <c r="B28" s="92" t="s">
        <v>136</v>
      </c>
      <c r="C28" s="35" t="s">
        <v>7</v>
      </c>
      <c r="D28" s="15">
        <v>0</v>
      </c>
      <c r="E28" s="15">
        <v>0</v>
      </c>
      <c r="F28" s="15">
        <v>0</v>
      </c>
      <c r="G28" s="13">
        <v>0</v>
      </c>
      <c r="H28" s="91" t="s">
        <v>212</v>
      </c>
    </row>
    <row r="29" spans="1:8" ht="24.95" customHeight="1" x14ac:dyDescent="0.25">
      <c r="A29" s="107"/>
      <c r="B29" s="93"/>
      <c r="C29" s="59" t="s">
        <v>101</v>
      </c>
      <c r="D29" s="15">
        <v>0</v>
      </c>
      <c r="E29" s="15">
        <v>0</v>
      </c>
      <c r="F29" s="15">
        <v>0</v>
      </c>
      <c r="G29" s="13">
        <v>0</v>
      </c>
      <c r="H29" s="91"/>
    </row>
    <row r="30" spans="1:8" ht="24.95" customHeight="1" x14ac:dyDescent="0.25">
      <c r="A30" s="107"/>
      <c r="B30" s="93"/>
      <c r="C30" s="59" t="s">
        <v>95</v>
      </c>
      <c r="D30" s="15">
        <v>2100</v>
      </c>
      <c r="E30" s="15">
        <v>2100</v>
      </c>
      <c r="F30" s="15">
        <v>776.4</v>
      </c>
      <c r="G30" s="13">
        <f t="shared" si="2"/>
        <v>36.971428571428575</v>
      </c>
      <c r="H30" s="91"/>
    </row>
    <row r="31" spans="1:8" ht="24.95" customHeight="1" x14ac:dyDescent="0.25">
      <c r="A31" s="107"/>
      <c r="B31" s="93"/>
      <c r="C31" s="54" t="s">
        <v>96</v>
      </c>
      <c r="D31" s="15">
        <v>0</v>
      </c>
      <c r="E31" s="15">
        <v>0</v>
      </c>
      <c r="F31" s="15">
        <v>0</v>
      </c>
      <c r="G31" s="13">
        <v>0</v>
      </c>
      <c r="H31" s="91"/>
    </row>
    <row r="32" spans="1:8" ht="24.95" customHeight="1" x14ac:dyDescent="0.25">
      <c r="A32" s="108"/>
      <c r="B32" s="94"/>
      <c r="C32" s="8" t="s">
        <v>11</v>
      </c>
      <c r="D32" s="13">
        <f t="shared" ref="D32" si="18">SUM(D28:D31)</f>
        <v>2100</v>
      </c>
      <c r="E32" s="13">
        <f t="shared" ref="E32" si="19">SUM(E28:E31)</f>
        <v>2100</v>
      </c>
      <c r="F32" s="13">
        <f t="shared" ref="F32" si="20">SUM(F28:F31)</f>
        <v>776.4</v>
      </c>
      <c r="G32" s="13">
        <f t="shared" si="2"/>
        <v>36.971428571428575</v>
      </c>
      <c r="H32" s="91"/>
    </row>
    <row r="33" spans="1:8" ht="15" customHeight="1" x14ac:dyDescent="0.25">
      <c r="A33" s="89" t="s">
        <v>31</v>
      </c>
      <c r="B33" s="91" t="s">
        <v>137</v>
      </c>
      <c r="C33" s="35" t="s">
        <v>7</v>
      </c>
      <c r="D33" s="15">
        <v>0</v>
      </c>
      <c r="E33" s="15">
        <v>0</v>
      </c>
      <c r="F33" s="15">
        <v>0</v>
      </c>
      <c r="G33" s="13">
        <v>0</v>
      </c>
      <c r="H33" s="91" t="s">
        <v>211</v>
      </c>
    </row>
    <row r="34" spans="1:8" ht="25.5" x14ac:dyDescent="0.25">
      <c r="A34" s="89"/>
      <c r="B34" s="91"/>
      <c r="C34" s="59" t="s">
        <v>101</v>
      </c>
      <c r="D34" s="15">
        <v>3223.1</v>
      </c>
      <c r="E34" s="15">
        <v>3223.1</v>
      </c>
      <c r="F34" s="15">
        <v>0</v>
      </c>
      <c r="G34" s="13">
        <f t="shared" si="2"/>
        <v>0</v>
      </c>
      <c r="H34" s="91"/>
    </row>
    <row r="35" spans="1:8" x14ac:dyDescent="0.25">
      <c r="A35" s="89"/>
      <c r="B35" s="91"/>
      <c r="C35" s="59" t="s">
        <v>95</v>
      </c>
      <c r="D35" s="15">
        <v>0</v>
      </c>
      <c r="E35" s="15">
        <v>0</v>
      </c>
      <c r="F35" s="15">
        <v>0</v>
      </c>
      <c r="G35" s="13">
        <v>0</v>
      </c>
      <c r="H35" s="91"/>
    </row>
    <row r="36" spans="1:8" ht="25.5" x14ac:dyDescent="0.25">
      <c r="A36" s="89"/>
      <c r="B36" s="91"/>
      <c r="C36" s="54" t="s">
        <v>96</v>
      </c>
      <c r="D36" s="15">
        <v>0</v>
      </c>
      <c r="E36" s="15">
        <v>0</v>
      </c>
      <c r="F36" s="15">
        <v>0</v>
      </c>
      <c r="G36" s="13">
        <v>0</v>
      </c>
      <c r="H36" s="91"/>
    </row>
    <row r="37" spans="1:8" x14ac:dyDescent="0.25">
      <c r="A37" s="89"/>
      <c r="B37" s="91"/>
      <c r="C37" s="8" t="s">
        <v>11</v>
      </c>
      <c r="D37" s="13">
        <f t="shared" ref="D37" si="21">SUM(D33:D36)</f>
        <v>3223.1</v>
      </c>
      <c r="E37" s="13">
        <f t="shared" ref="E37" si="22">SUM(E33:E36)</f>
        <v>3223.1</v>
      </c>
      <c r="F37" s="13">
        <f t="shared" ref="F37" si="23">SUM(F33:F36)</f>
        <v>0</v>
      </c>
      <c r="G37" s="13">
        <f t="shared" si="2"/>
        <v>0</v>
      </c>
      <c r="H37" s="91"/>
    </row>
  </sheetData>
  <mergeCells count="25">
    <mergeCell ref="A1:B2"/>
    <mergeCell ref="C1:C2"/>
    <mergeCell ref="H1:H2"/>
    <mergeCell ref="D1:G1"/>
    <mergeCell ref="A3:A7"/>
    <mergeCell ref="B3:B7"/>
    <mergeCell ref="H3:H7"/>
    <mergeCell ref="A33:A37"/>
    <mergeCell ref="B33:B37"/>
    <mergeCell ref="H33:H37"/>
    <mergeCell ref="A13:A17"/>
    <mergeCell ref="B13:B17"/>
    <mergeCell ref="H13:H17"/>
    <mergeCell ref="A18:A22"/>
    <mergeCell ref="B18:B22"/>
    <mergeCell ref="H18:H22"/>
    <mergeCell ref="A23:A27"/>
    <mergeCell ref="A8:A12"/>
    <mergeCell ref="B8:B12"/>
    <mergeCell ref="H8:H12"/>
    <mergeCell ref="A28:A32"/>
    <mergeCell ref="B28:B32"/>
    <mergeCell ref="H28:H32"/>
    <mergeCell ref="B23:B27"/>
    <mergeCell ref="H23:H27"/>
  </mergeCells>
  <pageMargins left="0.7" right="0.7" top="0.75" bottom="0.75" header="0.3" footer="0.3"/>
  <pageSetup paperSize="9" scale="77" fitToHeight="0" orientation="landscape" r:id="rId1"/>
  <rowBreaks count="1" manualBreakCount="1">
    <brk id="3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zoomScaleNormal="100" workbookViewId="0">
      <selection activeCell="K23" sqref="K23"/>
    </sheetView>
  </sheetViews>
  <sheetFormatPr defaultRowHeight="15" x14ac:dyDescent="0.25"/>
  <cols>
    <col min="1" max="1" width="5" customWidth="1"/>
    <col min="2" max="2" width="34.85546875" customWidth="1"/>
    <col min="3" max="3" width="20.140625" customWidth="1"/>
    <col min="4" max="4" width="14.5703125" style="43" bestFit="1" customWidth="1"/>
    <col min="5" max="7" width="12.85546875" customWidth="1"/>
    <col min="8" max="8" width="55.28515625" customWidth="1"/>
  </cols>
  <sheetData>
    <row r="1" spans="1:8" x14ac:dyDescent="0.25">
      <c r="A1" s="175" t="s">
        <v>0</v>
      </c>
      <c r="B1" s="175"/>
      <c r="C1" s="175" t="s">
        <v>1</v>
      </c>
      <c r="D1" s="98" t="s">
        <v>70</v>
      </c>
      <c r="E1" s="99"/>
      <c r="F1" s="99"/>
      <c r="G1" s="100"/>
      <c r="H1" s="165" t="s">
        <v>2</v>
      </c>
    </row>
    <row r="2" spans="1:8" ht="38.25" x14ac:dyDescent="0.25">
      <c r="A2" s="175"/>
      <c r="B2" s="175"/>
      <c r="C2" s="175"/>
      <c r="D2" s="45" t="s">
        <v>66</v>
      </c>
      <c r="E2" s="4" t="s">
        <v>69</v>
      </c>
      <c r="F2" s="4" t="s">
        <v>4</v>
      </c>
      <c r="G2" s="4" t="s">
        <v>5</v>
      </c>
      <c r="H2" s="176"/>
    </row>
    <row r="3" spans="1:8" x14ac:dyDescent="0.25">
      <c r="A3" s="165" t="s">
        <v>47</v>
      </c>
      <c r="B3" s="166" t="s">
        <v>48</v>
      </c>
      <c r="C3" s="35" t="s">
        <v>7</v>
      </c>
      <c r="D3" s="20">
        <f>D8+D13+D18+D23</f>
        <v>0</v>
      </c>
      <c r="E3" s="20">
        <f>E8+E13+E18+E23</f>
        <v>0</v>
      </c>
      <c r="F3" s="20">
        <f>F8+F13+F18+F23</f>
        <v>0</v>
      </c>
      <c r="G3" s="20">
        <v>0</v>
      </c>
      <c r="H3" s="167"/>
    </row>
    <row r="4" spans="1:8" ht="25.5" x14ac:dyDescent="0.25">
      <c r="A4" s="165"/>
      <c r="B4" s="166">
        <v>0</v>
      </c>
      <c r="C4" s="59" t="s">
        <v>101</v>
      </c>
      <c r="D4" s="20">
        <f t="shared" ref="D4:E6" si="0">D9+D14+D19+D24</f>
        <v>4157.6000000000004</v>
      </c>
      <c r="E4" s="20">
        <f t="shared" si="0"/>
        <v>4157.6000000000004</v>
      </c>
      <c r="F4" s="20">
        <f t="shared" ref="F4" si="1">F9+F14+F19+F24</f>
        <v>0</v>
      </c>
      <c r="G4" s="20">
        <f t="shared" ref="G4:G27" si="2">F4/E4*100</f>
        <v>0</v>
      </c>
      <c r="H4" s="167"/>
    </row>
    <row r="5" spans="1:8" x14ac:dyDescent="0.25">
      <c r="A5" s="165"/>
      <c r="B5" s="166">
        <v>0</v>
      </c>
      <c r="C5" s="59" t="s">
        <v>95</v>
      </c>
      <c r="D5" s="20">
        <f t="shared" si="0"/>
        <v>3047.8</v>
      </c>
      <c r="E5" s="20">
        <f t="shared" si="0"/>
        <v>3047.8</v>
      </c>
      <c r="F5" s="20">
        <f t="shared" ref="F5" si="3">F10+F15+F20+F25</f>
        <v>6.3</v>
      </c>
      <c r="G5" s="20">
        <f t="shared" si="2"/>
        <v>0.2067064768029398</v>
      </c>
      <c r="H5" s="167"/>
    </row>
    <row r="6" spans="1:8" ht="25.5" x14ac:dyDescent="0.25">
      <c r="A6" s="165"/>
      <c r="B6" s="166"/>
      <c r="C6" s="54" t="s">
        <v>96</v>
      </c>
      <c r="D6" s="20">
        <f t="shared" si="0"/>
        <v>0</v>
      </c>
      <c r="E6" s="20">
        <f t="shared" si="0"/>
        <v>0</v>
      </c>
      <c r="F6" s="20">
        <f t="shared" ref="F6" si="4">F11+F16+F21+F26</f>
        <v>0</v>
      </c>
      <c r="G6" s="20">
        <v>0</v>
      </c>
      <c r="H6" s="167"/>
    </row>
    <row r="7" spans="1:8" x14ac:dyDescent="0.25">
      <c r="A7" s="165"/>
      <c r="B7" s="166"/>
      <c r="C7" s="27" t="s">
        <v>11</v>
      </c>
      <c r="D7" s="21">
        <f t="shared" ref="D7:E7" si="5">SUM(D3:D6)</f>
        <v>7205.4000000000005</v>
      </c>
      <c r="E7" s="21">
        <f t="shared" si="5"/>
        <v>7205.4000000000005</v>
      </c>
      <c r="F7" s="21">
        <f t="shared" ref="F7" si="6">SUM(F3:F6)</f>
        <v>6.3</v>
      </c>
      <c r="G7" s="21">
        <f t="shared" si="2"/>
        <v>8.743442418186359E-2</v>
      </c>
      <c r="H7" s="167"/>
    </row>
    <row r="8" spans="1:8" ht="15" customHeight="1" x14ac:dyDescent="0.25">
      <c r="A8" s="162" t="s">
        <v>12</v>
      </c>
      <c r="B8" s="169" t="s">
        <v>144</v>
      </c>
      <c r="C8" s="35" t="s">
        <v>7</v>
      </c>
      <c r="D8" s="20">
        <v>0</v>
      </c>
      <c r="E8" s="20">
        <v>0</v>
      </c>
      <c r="F8" s="20">
        <v>0</v>
      </c>
      <c r="G8" s="20">
        <v>0</v>
      </c>
      <c r="H8" s="115" t="s">
        <v>194</v>
      </c>
    </row>
    <row r="9" spans="1:8" ht="25.5" x14ac:dyDescent="0.25">
      <c r="A9" s="168"/>
      <c r="B9" s="170"/>
      <c r="C9" s="59" t="s">
        <v>101</v>
      </c>
      <c r="D9" s="20">
        <v>4157.6000000000004</v>
      </c>
      <c r="E9" s="20">
        <v>4157.6000000000004</v>
      </c>
      <c r="F9" s="20">
        <v>0</v>
      </c>
      <c r="G9" s="20">
        <f t="shared" si="2"/>
        <v>0</v>
      </c>
      <c r="H9" s="115"/>
    </row>
    <row r="10" spans="1:8" x14ac:dyDescent="0.25">
      <c r="A10" s="168"/>
      <c r="B10" s="170"/>
      <c r="C10" s="59" t="s">
        <v>95</v>
      </c>
      <c r="D10" s="20">
        <v>218.9</v>
      </c>
      <c r="E10" s="20">
        <v>218.9</v>
      </c>
      <c r="F10" s="20">
        <v>0</v>
      </c>
      <c r="G10" s="20">
        <f t="shared" si="2"/>
        <v>0</v>
      </c>
      <c r="H10" s="115"/>
    </row>
    <row r="11" spans="1:8" ht="25.5" x14ac:dyDescent="0.25">
      <c r="A11" s="168"/>
      <c r="B11" s="170"/>
      <c r="C11" s="54" t="s">
        <v>96</v>
      </c>
      <c r="D11" s="20">
        <v>0</v>
      </c>
      <c r="E11" s="20">
        <v>0</v>
      </c>
      <c r="F11" s="20">
        <v>0</v>
      </c>
      <c r="G11" s="20">
        <v>0</v>
      </c>
      <c r="H11" s="115"/>
    </row>
    <row r="12" spans="1:8" x14ac:dyDescent="0.25">
      <c r="A12" s="168"/>
      <c r="B12" s="170"/>
      <c r="C12" s="26" t="s">
        <v>11</v>
      </c>
      <c r="D12" s="20">
        <f t="shared" ref="D12" si="7">SUM(D8:D11)</f>
        <v>4376.5</v>
      </c>
      <c r="E12" s="20">
        <f t="shared" ref="E12" si="8">SUM(E8:E11)</f>
        <v>4376.5</v>
      </c>
      <c r="F12" s="20">
        <f t="shared" ref="F12" si="9">SUM(F8:F11)</f>
        <v>0</v>
      </c>
      <c r="G12" s="20">
        <f t="shared" si="2"/>
        <v>0</v>
      </c>
      <c r="H12" s="115"/>
    </row>
    <row r="13" spans="1:8" ht="24" customHeight="1" x14ac:dyDescent="0.25">
      <c r="A13" s="171" t="s">
        <v>15</v>
      </c>
      <c r="B13" s="172" t="s">
        <v>145</v>
      </c>
      <c r="C13" s="35" t="s">
        <v>7</v>
      </c>
      <c r="D13" s="20">
        <v>0</v>
      </c>
      <c r="E13" s="20">
        <v>0</v>
      </c>
      <c r="F13" s="20">
        <v>0</v>
      </c>
      <c r="G13" s="62">
        <v>0</v>
      </c>
      <c r="H13" s="115" t="s">
        <v>195</v>
      </c>
    </row>
    <row r="14" spans="1:8" ht="25.5" x14ac:dyDescent="0.25">
      <c r="A14" s="171"/>
      <c r="B14" s="170"/>
      <c r="C14" s="59" t="s">
        <v>101</v>
      </c>
      <c r="D14" s="20">
        <v>0</v>
      </c>
      <c r="E14" s="20">
        <v>0</v>
      </c>
      <c r="F14" s="20">
        <v>0</v>
      </c>
      <c r="G14" s="62">
        <v>0</v>
      </c>
      <c r="H14" s="115"/>
    </row>
    <row r="15" spans="1:8" ht="24" customHeight="1" x14ac:dyDescent="0.25">
      <c r="A15" s="171"/>
      <c r="B15" s="170"/>
      <c r="C15" s="59" t="s">
        <v>95</v>
      </c>
      <c r="D15" s="20">
        <v>1228.9000000000001</v>
      </c>
      <c r="E15" s="20">
        <v>1228.9000000000001</v>
      </c>
      <c r="F15" s="20">
        <v>6.3</v>
      </c>
      <c r="G15" s="62">
        <f t="shared" si="2"/>
        <v>0.5126535926438277</v>
      </c>
      <c r="H15" s="115"/>
    </row>
    <row r="16" spans="1:8" ht="25.5" x14ac:dyDescent="0.25">
      <c r="A16" s="171"/>
      <c r="B16" s="170"/>
      <c r="C16" s="54" t="s">
        <v>96</v>
      </c>
      <c r="D16" s="20">
        <v>0</v>
      </c>
      <c r="E16" s="20">
        <v>0</v>
      </c>
      <c r="F16" s="20">
        <v>0</v>
      </c>
      <c r="G16" s="62">
        <v>0</v>
      </c>
      <c r="H16" s="115"/>
    </row>
    <row r="17" spans="1:8" ht="24" customHeight="1" x14ac:dyDescent="0.25">
      <c r="A17" s="171"/>
      <c r="B17" s="170"/>
      <c r="C17" s="26" t="s">
        <v>11</v>
      </c>
      <c r="D17" s="20">
        <f t="shared" ref="D17" si="10">SUM(D13:D16)</f>
        <v>1228.9000000000001</v>
      </c>
      <c r="E17" s="20">
        <f t="shared" ref="E17" si="11">SUM(E13:E16)</f>
        <v>1228.9000000000001</v>
      </c>
      <c r="F17" s="20">
        <f t="shared" ref="F17" si="12">SUM(F13:F16)</f>
        <v>6.3</v>
      </c>
      <c r="G17" s="62">
        <f t="shared" si="2"/>
        <v>0.5126535926438277</v>
      </c>
      <c r="H17" s="115"/>
    </row>
    <row r="18" spans="1:8" ht="15" customHeight="1" x14ac:dyDescent="0.25">
      <c r="A18" s="173" t="s">
        <v>17</v>
      </c>
      <c r="B18" s="169" t="s">
        <v>146</v>
      </c>
      <c r="C18" s="35" t="s">
        <v>7</v>
      </c>
      <c r="D18" s="22">
        <v>0</v>
      </c>
      <c r="E18" s="22">
        <v>0</v>
      </c>
      <c r="F18" s="22">
        <v>0</v>
      </c>
      <c r="G18" s="20">
        <v>0</v>
      </c>
      <c r="H18" s="174" t="s">
        <v>193</v>
      </c>
    </row>
    <row r="19" spans="1:8" ht="25.5" x14ac:dyDescent="0.25">
      <c r="A19" s="173"/>
      <c r="B19" s="169"/>
      <c r="C19" s="59" t="s">
        <v>101</v>
      </c>
      <c r="D19" s="22">
        <v>0</v>
      </c>
      <c r="E19" s="22">
        <v>0</v>
      </c>
      <c r="F19" s="22">
        <v>0</v>
      </c>
      <c r="G19" s="20">
        <v>0</v>
      </c>
      <c r="H19" s="174"/>
    </row>
    <row r="20" spans="1:8" x14ac:dyDescent="0.25">
      <c r="A20" s="173"/>
      <c r="B20" s="169"/>
      <c r="C20" s="59" t="s">
        <v>95</v>
      </c>
      <c r="D20" s="22">
        <v>1500</v>
      </c>
      <c r="E20" s="22">
        <v>1500</v>
      </c>
      <c r="F20" s="22">
        <v>0</v>
      </c>
      <c r="G20" s="20">
        <f t="shared" si="2"/>
        <v>0</v>
      </c>
      <c r="H20" s="174"/>
    </row>
    <row r="21" spans="1:8" ht="25.5" x14ac:dyDescent="0.25">
      <c r="A21" s="173"/>
      <c r="B21" s="169"/>
      <c r="C21" s="54" t="s">
        <v>96</v>
      </c>
      <c r="D21" s="22">
        <v>0</v>
      </c>
      <c r="E21" s="22">
        <v>0</v>
      </c>
      <c r="F21" s="22">
        <v>0</v>
      </c>
      <c r="G21" s="20">
        <v>0</v>
      </c>
      <c r="H21" s="174"/>
    </row>
    <row r="22" spans="1:8" x14ac:dyDescent="0.25">
      <c r="A22" s="173"/>
      <c r="B22" s="169"/>
      <c r="C22" s="26" t="s">
        <v>11</v>
      </c>
      <c r="D22" s="20">
        <f t="shared" ref="D22" si="13">SUM(D18:D21)</f>
        <v>1500</v>
      </c>
      <c r="E22" s="20">
        <f t="shared" ref="E22" si="14">SUM(E18:E21)</f>
        <v>1500</v>
      </c>
      <c r="F22" s="20">
        <f t="shared" ref="F22" si="15">SUM(F18:F21)</f>
        <v>0</v>
      </c>
      <c r="G22" s="20">
        <f t="shared" si="2"/>
        <v>0</v>
      </c>
      <c r="H22" s="174"/>
    </row>
    <row r="23" spans="1:8" ht="15" customHeight="1" x14ac:dyDescent="0.25">
      <c r="A23" s="162" t="s">
        <v>28</v>
      </c>
      <c r="B23" s="163" t="s">
        <v>147</v>
      </c>
      <c r="C23" s="35" t="s">
        <v>7</v>
      </c>
      <c r="D23" s="22">
        <v>0</v>
      </c>
      <c r="E23" s="22">
        <v>0</v>
      </c>
      <c r="F23" s="22">
        <v>0</v>
      </c>
      <c r="G23" s="20">
        <v>0</v>
      </c>
      <c r="H23" s="164" t="s">
        <v>196</v>
      </c>
    </row>
    <row r="24" spans="1:8" ht="25.5" x14ac:dyDescent="0.25">
      <c r="A24" s="162"/>
      <c r="B24" s="163"/>
      <c r="C24" s="59" t="s">
        <v>101</v>
      </c>
      <c r="D24" s="22">
        <v>0</v>
      </c>
      <c r="E24" s="22">
        <v>0</v>
      </c>
      <c r="F24" s="22">
        <v>0</v>
      </c>
      <c r="G24" s="20">
        <v>0</v>
      </c>
      <c r="H24" s="164"/>
    </row>
    <row r="25" spans="1:8" x14ac:dyDescent="0.25">
      <c r="A25" s="162"/>
      <c r="B25" s="163"/>
      <c r="C25" s="59" t="s">
        <v>95</v>
      </c>
      <c r="D25" s="20">
        <v>100</v>
      </c>
      <c r="E25" s="20">
        <v>100</v>
      </c>
      <c r="F25" s="20">
        <v>0</v>
      </c>
      <c r="G25" s="20">
        <f t="shared" si="2"/>
        <v>0</v>
      </c>
      <c r="H25" s="164"/>
    </row>
    <row r="26" spans="1:8" ht="25.5" x14ac:dyDescent="0.25">
      <c r="A26" s="162"/>
      <c r="B26" s="163"/>
      <c r="C26" s="54" t="s">
        <v>96</v>
      </c>
      <c r="D26" s="22">
        <v>0</v>
      </c>
      <c r="E26" s="22">
        <v>0</v>
      </c>
      <c r="F26" s="22"/>
      <c r="G26" s="20">
        <v>0</v>
      </c>
      <c r="H26" s="164"/>
    </row>
    <row r="27" spans="1:8" x14ac:dyDescent="0.25">
      <c r="A27" s="162"/>
      <c r="B27" s="163"/>
      <c r="C27" s="26" t="s">
        <v>11</v>
      </c>
      <c r="D27" s="20">
        <f t="shared" ref="D27" si="16">SUM(D23:D26)</f>
        <v>100</v>
      </c>
      <c r="E27" s="20">
        <f t="shared" ref="E27" si="17">SUM(E23:E26)</f>
        <v>100</v>
      </c>
      <c r="F27" s="20">
        <f t="shared" ref="F27" si="18">SUM(F23:F26)</f>
        <v>0</v>
      </c>
      <c r="G27" s="20">
        <f t="shared" si="2"/>
        <v>0</v>
      </c>
      <c r="H27" s="164"/>
    </row>
  </sheetData>
  <mergeCells count="19">
    <mergeCell ref="A1:B2"/>
    <mergeCell ref="C1:C2"/>
    <mergeCell ref="H1:H2"/>
    <mergeCell ref="D1:G1"/>
    <mergeCell ref="A23:A27"/>
    <mergeCell ref="B23:B27"/>
    <mergeCell ref="H23:H27"/>
    <mergeCell ref="A3:A7"/>
    <mergeCell ref="B3:B7"/>
    <mergeCell ref="H3:H7"/>
    <mergeCell ref="A8:A12"/>
    <mergeCell ref="B8:B12"/>
    <mergeCell ref="A13:A17"/>
    <mergeCell ref="B13:B17"/>
    <mergeCell ref="A18:A22"/>
    <mergeCell ref="B18:B22"/>
    <mergeCell ref="H18:H22"/>
    <mergeCell ref="H13:H17"/>
    <mergeCell ref="H8:H12"/>
  </mergeCells>
  <pageMargins left="0.7" right="0.7" top="0.75" bottom="0.75" header="0.3" footer="0.3"/>
  <pageSetup paperSize="9" scale="77"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zoomScaleNormal="100" workbookViewId="0">
      <selection activeCell="F26" sqref="F26"/>
    </sheetView>
  </sheetViews>
  <sheetFormatPr defaultRowHeight="15" x14ac:dyDescent="0.25"/>
  <cols>
    <col min="1" max="1" width="3.5703125" bestFit="1" customWidth="1"/>
    <col min="2" max="2" width="34.140625" customWidth="1"/>
    <col min="3" max="3" width="20.7109375" customWidth="1"/>
    <col min="4" max="4" width="14.5703125" style="43" bestFit="1" customWidth="1"/>
    <col min="5" max="7" width="12.85546875" customWidth="1"/>
    <col min="8" max="8" width="54.85546875" customWidth="1"/>
  </cols>
  <sheetData>
    <row r="1" spans="1:8" ht="15" customHeight="1"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49</v>
      </c>
      <c r="B3" s="103" t="s">
        <v>50</v>
      </c>
      <c r="C3" s="35" t="s">
        <v>7</v>
      </c>
      <c r="D3" s="15">
        <f>D8+D13+D18+D23</f>
        <v>0</v>
      </c>
      <c r="E3" s="15">
        <f t="shared" ref="E3:F3" si="0">E8+E13+E18+E23</f>
        <v>0</v>
      </c>
      <c r="F3" s="15">
        <f t="shared" si="0"/>
        <v>0</v>
      </c>
      <c r="G3" s="13">
        <v>0</v>
      </c>
      <c r="H3" s="91"/>
    </row>
    <row r="4" spans="1:8" ht="25.5" x14ac:dyDescent="0.25">
      <c r="A4" s="96"/>
      <c r="B4" s="103">
        <v>0</v>
      </c>
      <c r="C4" s="59" t="s">
        <v>101</v>
      </c>
      <c r="D4" s="15">
        <f t="shared" ref="D4:F6" si="1">D9+D14+D19+D24</f>
        <v>0</v>
      </c>
      <c r="E4" s="15">
        <f t="shared" si="1"/>
        <v>0</v>
      </c>
      <c r="F4" s="15">
        <f t="shared" si="1"/>
        <v>0</v>
      </c>
      <c r="G4" s="13">
        <v>0</v>
      </c>
      <c r="H4" s="91"/>
    </row>
    <row r="5" spans="1:8" x14ac:dyDescent="0.25">
      <c r="A5" s="96"/>
      <c r="B5" s="103">
        <v>0</v>
      </c>
      <c r="C5" s="59" t="s">
        <v>95</v>
      </c>
      <c r="D5" s="15">
        <f t="shared" si="1"/>
        <v>16233.800000000001</v>
      </c>
      <c r="E5" s="15">
        <f t="shared" si="1"/>
        <v>16233.800000000001</v>
      </c>
      <c r="F5" s="15">
        <f t="shared" si="1"/>
        <v>2909</v>
      </c>
      <c r="G5" s="13">
        <f t="shared" ref="G5:G27" si="2">F5/E5*100</f>
        <v>17.919402727642325</v>
      </c>
      <c r="H5" s="91"/>
    </row>
    <row r="6" spans="1:8" ht="25.5" x14ac:dyDescent="0.25">
      <c r="A6" s="96"/>
      <c r="B6" s="103"/>
      <c r="C6" s="54" t="s">
        <v>96</v>
      </c>
      <c r="D6" s="15">
        <f t="shared" si="1"/>
        <v>0</v>
      </c>
      <c r="E6" s="15">
        <f t="shared" si="1"/>
        <v>0</v>
      </c>
      <c r="F6" s="15">
        <f t="shared" si="1"/>
        <v>0</v>
      </c>
      <c r="G6" s="13">
        <v>0</v>
      </c>
      <c r="H6" s="91"/>
    </row>
    <row r="7" spans="1:8" x14ac:dyDescent="0.25">
      <c r="A7" s="96"/>
      <c r="B7" s="103"/>
      <c r="C7" s="12" t="s">
        <v>11</v>
      </c>
      <c r="D7" s="14">
        <f t="shared" ref="D7" si="3">SUM(D3:D6)</f>
        <v>16233.800000000001</v>
      </c>
      <c r="E7" s="14">
        <f t="shared" ref="E7:F7" si="4">SUM(E3:E6)</f>
        <v>16233.800000000001</v>
      </c>
      <c r="F7" s="14">
        <f t="shared" si="4"/>
        <v>2909</v>
      </c>
      <c r="G7" s="14">
        <f t="shared" si="2"/>
        <v>17.919402727642325</v>
      </c>
      <c r="H7" s="91"/>
    </row>
    <row r="8" spans="1:8" ht="15" customHeight="1" x14ac:dyDescent="0.25">
      <c r="A8" s="123" t="s">
        <v>12</v>
      </c>
      <c r="B8" s="91" t="s">
        <v>148</v>
      </c>
      <c r="C8" s="35" t="s">
        <v>7</v>
      </c>
      <c r="D8" s="15">
        <v>0</v>
      </c>
      <c r="E8" s="15">
        <v>0</v>
      </c>
      <c r="F8" s="15">
        <v>0</v>
      </c>
      <c r="G8" s="13">
        <v>0</v>
      </c>
      <c r="H8" s="179" t="s">
        <v>198</v>
      </c>
    </row>
    <row r="9" spans="1:8" ht="25.5" x14ac:dyDescent="0.25">
      <c r="A9" s="177"/>
      <c r="B9" s="178"/>
      <c r="C9" s="59" t="s">
        <v>101</v>
      </c>
      <c r="D9" s="15">
        <v>0</v>
      </c>
      <c r="E9" s="15">
        <v>0</v>
      </c>
      <c r="F9" s="15">
        <v>0</v>
      </c>
      <c r="G9" s="13">
        <v>0</v>
      </c>
      <c r="H9" s="179"/>
    </row>
    <row r="10" spans="1:8" x14ac:dyDescent="0.25">
      <c r="A10" s="177"/>
      <c r="B10" s="178"/>
      <c r="C10" s="59" t="s">
        <v>95</v>
      </c>
      <c r="D10" s="13">
        <v>200</v>
      </c>
      <c r="E10" s="13">
        <v>200</v>
      </c>
      <c r="F10" s="13">
        <v>20</v>
      </c>
      <c r="G10" s="13">
        <f t="shared" si="2"/>
        <v>10</v>
      </c>
      <c r="H10" s="179"/>
    </row>
    <row r="11" spans="1:8" ht="25.5" x14ac:dyDescent="0.25">
      <c r="A11" s="177"/>
      <c r="B11" s="178"/>
      <c r="C11" s="54" t="s">
        <v>96</v>
      </c>
      <c r="D11" s="15">
        <v>0</v>
      </c>
      <c r="E11" s="15">
        <v>0</v>
      </c>
      <c r="F11" s="15">
        <v>0</v>
      </c>
      <c r="G11" s="13">
        <v>0</v>
      </c>
      <c r="H11" s="179"/>
    </row>
    <row r="12" spans="1:8" x14ac:dyDescent="0.25">
      <c r="A12" s="177"/>
      <c r="B12" s="178"/>
      <c r="C12" s="8" t="s">
        <v>11</v>
      </c>
      <c r="D12" s="13">
        <f t="shared" ref="D12:E12" si="5">SUM(D8:D11)</f>
        <v>200</v>
      </c>
      <c r="E12" s="13">
        <f t="shared" si="5"/>
        <v>200</v>
      </c>
      <c r="F12" s="13">
        <f t="shared" ref="F12" si="6">SUM(F8:F11)</f>
        <v>20</v>
      </c>
      <c r="G12" s="13">
        <f t="shared" si="2"/>
        <v>10</v>
      </c>
      <c r="H12" s="179"/>
    </row>
    <row r="13" spans="1:8" ht="15" customHeight="1" x14ac:dyDescent="0.25">
      <c r="A13" s="123" t="s">
        <v>15</v>
      </c>
      <c r="B13" s="91" t="s">
        <v>149</v>
      </c>
      <c r="C13" s="35" t="s">
        <v>7</v>
      </c>
      <c r="D13" s="15">
        <v>0</v>
      </c>
      <c r="E13" s="15">
        <v>0</v>
      </c>
      <c r="F13" s="15">
        <v>0</v>
      </c>
      <c r="G13" s="13">
        <v>0</v>
      </c>
      <c r="H13" s="179" t="s">
        <v>199</v>
      </c>
    </row>
    <row r="14" spans="1:8" ht="25.5" x14ac:dyDescent="0.25">
      <c r="A14" s="123"/>
      <c r="B14" s="178"/>
      <c r="C14" s="59" t="s">
        <v>101</v>
      </c>
      <c r="D14" s="15">
        <v>0</v>
      </c>
      <c r="E14" s="15">
        <v>0</v>
      </c>
      <c r="F14" s="15">
        <v>0</v>
      </c>
      <c r="G14" s="13">
        <v>0</v>
      </c>
      <c r="H14" s="179"/>
    </row>
    <row r="15" spans="1:8" x14ac:dyDescent="0.25">
      <c r="A15" s="123"/>
      <c r="B15" s="178"/>
      <c r="C15" s="59" t="s">
        <v>95</v>
      </c>
      <c r="D15" s="13">
        <v>8418.2000000000007</v>
      </c>
      <c r="E15" s="13">
        <v>8418.2000000000007</v>
      </c>
      <c r="F15" s="13">
        <v>861.7</v>
      </c>
      <c r="G15" s="13">
        <f t="shared" si="2"/>
        <v>10.236154997505405</v>
      </c>
      <c r="H15" s="179"/>
    </row>
    <row r="16" spans="1:8" ht="25.5" x14ac:dyDescent="0.25">
      <c r="A16" s="123"/>
      <c r="B16" s="178"/>
      <c r="C16" s="54" t="s">
        <v>96</v>
      </c>
      <c r="D16" s="15">
        <v>0</v>
      </c>
      <c r="E16" s="15">
        <v>0</v>
      </c>
      <c r="F16" s="15">
        <v>0</v>
      </c>
      <c r="G16" s="13">
        <v>0</v>
      </c>
      <c r="H16" s="179"/>
    </row>
    <row r="17" spans="1:8" x14ac:dyDescent="0.25">
      <c r="A17" s="123"/>
      <c r="B17" s="178"/>
      <c r="C17" s="8" t="s">
        <v>11</v>
      </c>
      <c r="D17" s="13">
        <f t="shared" ref="D17:E17" si="7">SUM(D13:D16)</f>
        <v>8418.2000000000007</v>
      </c>
      <c r="E17" s="13">
        <f t="shared" si="7"/>
        <v>8418.2000000000007</v>
      </c>
      <c r="F17" s="13">
        <f t="shared" ref="F17" si="8">SUM(F13:F16)</f>
        <v>861.7</v>
      </c>
      <c r="G17" s="13">
        <f t="shared" si="2"/>
        <v>10.236154997505405</v>
      </c>
      <c r="H17" s="179"/>
    </row>
    <row r="18" spans="1:8" ht="15" customHeight="1" x14ac:dyDescent="0.25">
      <c r="A18" s="128" t="s">
        <v>17</v>
      </c>
      <c r="B18" s="116" t="s">
        <v>150</v>
      </c>
      <c r="C18" s="35" t="s">
        <v>7</v>
      </c>
      <c r="D18" s="15">
        <v>0</v>
      </c>
      <c r="E18" s="15">
        <v>0</v>
      </c>
      <c r="F18" s="15">
        <v>0</v>
      </c>
      <c r="G18" s="13">
        <v>0</v>
      </c>
      <c r="H18" s="183" t="s">
        <v>197</v>
      </c>
    </row>
    <row r="19" spans="1:8" ht="25.5" x14ac:dyDescent="0.25">
      <c r="A19" s="129"/>
      <c r="B19" s="117"/>
      <c r="C19" s="59" t="s">
        <v>101</v>
      </c>
      <c r="D19" s="15">
        <v>0</v>
      </c>
      <c r="E19" s="15">
        <v>0</v>
      </c>
      <c r="F19" s="15">
        <v>0</v>
      </c>
      <c r="G19" s="13">
        <v>0</v>
      </c>
      <c r="H19" s="184"/>
    </row>
    <row r="20" spans="1:8" x14ac:dyDescent="0.25">
      <c r="A20" s="129"/>
      <c r="B20" s="117"/>
      <c r="C20" s="59" t="s">
        <v>95</v>
      </c>
      <c r="D20" s="13">
        <v>2304.1999999999998</v>
      </c>
      <c r="E20" s="13">
        <v>2304.1999999999998</v>
      </c>
      <c r="F20" s="13">
        <v>1474.3</v>
      </c>
      <c r="G20" s="13">
        <f t="shared" si="2"/>
        <v>63.983161183925006</v>
      </c>
      <c r="H20" s="184"/>
    </row>
    <row r="21" spans="1:8" ht="25.5" x14ac:dyDescent="0.25">
      <c r="A21" s="129"/>
      <c r="B21" s="117"/>
      <c r="C21" s="54" t="s">
        <v>96</v>
      </c>
      <c r="D21" s="15">
        <v>0</v>
      </c>
      <c r="E21" s="15">
        <v>0</v>
      </c>
      <c r="F21" s="15">
        <v>0</v>
      </c>
      <c r="G21" s="13">
        <v>0</v>
      </c>
      <c r="H21" s="184"/>
    </row>
    <row r="22" spans="1:8" x14ac:dyDescent="0.25">
      <c r="A22" s="130"/>
      <c r="B22" s="118"/>
      <c r="C22" s="8" t="s">
        <v>11</v>
      </c>
      <c r="D22" s="13">
        <f t="shared" ref="D22:E22" si="9">SUM(D18:D21)</f>
        <v>2304.1999999999998</v>
      </c>
      <c r="E22" s="13">
        <f t="shared" si="9"/>
        <v>2304.1999999999998</v>
      </c>
      <c r="F22" s="13">
        <f t="shared" ref="F22" si="10">SUM(F18:F21)</f>
        <v>1474.3</v>
      </c>
      <c r="G22" s="13">
        <f t="shared" si="2"/>
        <v>63.983161183925006</v>
      </c>
      <c r="H22" s="185"/>
    </row>
    <row r="23" spans="1:8" ht="15" customHeight="1" x14ac:dyDescent="0.25">
      <c r="A23" s="128" t="s">
        <v>26</v>
      </c>
      <c r="B23" s="116" t="s">
        <v>151</v>
      </c>
      <c r="C23" s="35" t="s">
        <v>7</v>
      </c>
      <c r="D23" s="15">
        <v>0</v>
      </c>
      <c r="E23" s="15">
        <v>0</v>
      </c>
      <c r="F23" s="15">
        <v>0</v>
      </c>
      <c r="G23" s="13">
        <v>0</v>
      </c>
      <c r="H23" s="180" t="s">
        <v>200</v>
      </c>
    </row>
    <row r="24" spans="1:8" ht="25.5" x14ac:dyDescent="0.25">
      <c r="A24" s="129"/>
      <c r="B24" s="117"/>
      <c r="C24" s="59" t="s">
        <v>101</v>
      </c>
      <c r="D24" s="15">
        <v>0</v>
      </c>
      <c r="E24" s="15">
        <v>0</v>
      </c>
      <c r="F24" s="15">
        <v>0</v>
      </c>
      <c r="G24" s="13">
        <v>0</v>
      </c>
      <c r="H24" s="181"/>
    </row>
    <row r="25" spans="1:8" x14ac:dyDescent="0.25">
      <c r="A25" s="129"/>
      <c r="B25" s="117"/>
      <c r="C25" s="59" t="s">
        <v>95</v>
      </c>
      <c r="D25" s="13">
        <v>5311.4</v>
      </c>
      <c r="E25" s="13">
        <v>5311.4</v>
      </c>
      <c r="F25" s="13">
        <v>553</v>
      </c>
      <c r="G25" s="13">
        <f t="shared" si="2"/>
        <v>10.411567571638363</v>
      </c>
      <c r="H25" s="181"/>
    </row>
    <row r="26" spans="1:8" ht="25.5" x14ac:dyDescent="0.25">
      <c r="A26" s="129"/>
      <c r="B26" s="117"/>
      <c r="C26" s="54" t="s">
        <v>96</v>
      </c>
      <c r="D26" s="15">
        <v>0</v>
      </c>
      <c r="E26" s="15">
        <v>0</v>
      </c>
      <c r="F26" s="15">
        <v>0</v>
      </c>
      <c r="G26" s="13">
        <v>0</v>
      </c>
      <c r="H26" s="181"/>
    </row>
    <row r="27" spans="1:8" x14ac:dyDescent="0.25">
      <c r="A27" s="130"/>
      <c r="B27" s="118"/>
      <c r="C27" s="8" t="s">
        <v>11</v>
      </c>
      <c r="D27" s="13">
        <f t="shared" ref="D27:E27" si="11">SUM(D23:D26)</f>
        <v>5311.4</v>
      </c>
      <c r="E27" s="13">
        <f t="shared" si="11"/>
        <v>5311.4</v>
      </c>
      <c r="F27" s="13">
        <f t="shared" ref="F27" si="12">SUM(F23:F26)</f>
        <v>553</v>
      </c>
      <c r="G27" s="13">
        <f t="shared" si="2"/>
        <v>10.411567571638363</v>
      </c>
      <c r="H27" s="182"/>
    </row>
  </sheetData>
  <mergeCells count="19">
    <mergeCell ref="A18:A22"/>
    <mergeCell ref="B18:B22"/>
    <mergeCell ref="H3:H7"/>
    <mergeCell ref="A23:A27"/>
    <mergeCell ref="A8:A12"/>
    <mergeCell ref="B8:B12"/>
    <mergeCell ref="H1:H2"/>
    <mergeCell ref="D1:G1"/>
    <mergeCell ref="B23:B27"/>
    <mergeCell ref="H8:H12"/>
    <mergeCell ref="A1:B2"/>
    <mergeCell ref="C1:C2"/>
    <mergeCell ref="A3:A7"/>
    <mergeCell ref="B3:B7"/>
    <mergeCell ref="H13:H17"/>
    <mergeCell ref="H23:H27"/>
    <mergeCell ref="A13:A17"/>
    <mergeCell ref="B13:B17"/>
    <mergeCell ref="H18:H22"/>
  </mergeCells>
  <pageMargins left="0.7" right="0.7" top="0.75" bottom="0.75" header="0.3" footer="0.3"/>
  <pageSetup paperSize="9" scale="78"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3" zoomScaleNormal="100" workbookViewId="0">
      <selection activeCell="G17" sqref="G17"/>
    </sheetView>
  </sheetViews>
  <sheetFormatPr defaultRowHeight="15" x14ac:dyDescent="0.25"/>
  <cols>
    <col min="1" max="1" width="5.85546875" bestFit="1" customWidth="1"/>
    <col min="2" max="2" width="35.85546875" customWidth="1"/>
    <col min="3" max="3" width="20.140625" customWidth="1"/>
    <col min="4" max="4" width="14.5703125" style="43" customWidth="1"/>
    <col min="5" max="7" width="12.85546875" customWidth="1"/>
    <col min="8" max="8" width="57.57031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51</v>
      </c>
      <c r="B3" s="103" t="s">
        <v>52</v>
      </c>
      <c r="C3" s="35" t="s">
        <v>7</v>
      </c>
      <c r="D3" s="15">
        <f>D8+D13+D18+D33</f>
        <v>0</v>
      </c>
      <c r="E3" s="15">
        <f t="shared" ref="E3:F3" si="0">E8+E13+E18+E33</f>
        <v>0</v>
      </c>
      <c r="F3" s="15">
        <f t="shared" si="0"/>
        <v>0</v>
      </c>
      <c r="G3" s="13">
        <v>0</v>
      </c>
      <c r="H3" s="91"/>
    </row>
    <row r="4" spans="1:8" ht="25.5" x14ac:dyDescent="0.25">
      <c r="A4" s="96"/>
      <c r="B4" s="103">
        <v>0</v>
      </c>
      <c r="C4" s="59" t="s">
        <v>101</v>
      </c>
      <c r="D4" s="15">
        <f t="shared" ref="D4:F6" si="1">D9+D14+D19+D34</f>
        <v>94935.1</v>
      </c>
      <c r="E4" s="15">
        <f t="shared" si="1"/>
        <v>94935.1</v>
      </c>
      <c r="F4" s="15">
        <f t="shared" si="1"/>
        <v>0</v>
      </c>
      <c r="G4" s="13">
        <f t="shared" ref="G4:G32" si="2">F4/E4*100</f>
        <v>0</v>
      </c>
      <c r="H4" s="91"/>
    </row>
    <row r="5" spans="1:8" x14ac:dyDescent="0.25">
      <c r="A5" s="96"/>
      <c r="B5" s="103">
        <v>0</v>
      </c>
      <c r="C5" s="59" t="s">
        <v>95</v>
      </c>
      <c r="D5" s="15">
        <f t="shared" si="1"/>
        <v>330598.2</v>
      </c>
      <c r="E5" s="15">
        <f t="shared" si="1"/>
        <v>452696.4</v>
      </c>
      <c r="F5" s="15">
        <f t="shared" si="1"/>
        <v>53158.099999999991</v>
      </c>
      <c r="G5" s="13">
        <f t="shared" si="2"/>
        <v>11.742549752991186</v>
      </c>
      <c r="H5" s="91"/>
    </row>
    <row r="6" spans="1:8" ht="25.5" x14ac:dyDescent="0.25">
      <c r="A6" s="96"/>
      <c r="B6" s="103"/>
      <c r="C6" s="54" t="s">
        <v>96</v>
      </c>
      <c r="D6" s="15">
        <f t="shared" si="1"/>
        <v>0</v>
      </c>
      <c r="E6" s="15">
        <f t="shared" si="1"/>
        <v>0</v>
      </c>
      <c r="F6" s="15">
        <f t="shared" si="1"/>
        <v>0</v>
      </c>
      <c r="G6" s="13">
        <v>0</v>
      </c>
      <c r="H6" s="91"/>
    </row>
    <row r="7" spans="1:8" x14ac:dyDescent="0.25">
      <c r="A7" s="96"/>
      <c r="B7" s="103"/>
      <c r="C7" s="12" t="s">
        <v>11</v>
      </c>
      <c r="D7" s="14">
        <f t="shared" ref="D7:E7" si="3">SUM(D3:D6)</f>
        <v>425533.30000000005</v>
      </c>
      <c r="E7" s="14">
        <f t="shared" si="3"/>
        <v>547631.5</v>
      </c>
      <c r="F7" s="14">
        <f t="shared" ref="F7" si="4">SUM(F3:F6)</f>
        <v>53158.099999999991</v>
      </c>
      <c r="G7" s="14">
        <f t="shared" si="2"/>
        <v>9.7069105776420805</v>
      </c>
      <c r="H7" s="91"/>
    </row>
    <row r="8" spans="1:8" x14ac:dyDescent="0.25">
      <c r="A8" s="123" t="s">
        <v>12</v>
      </c>
      <c r="B8" s="192" t="s">
        <v>152</v>
      </c>
      <c r="C8" s="35" t="s">
        <v>7</v>
      </c>
      <c r="D8" s="15">
        <v>0</v>
      </c>
      <c r="E8" s="15">
        <v>0</v>
      </c>
      <c r="F8" s="15">
        <v>0</v>
      </c>
      <c r="G8" s="13">
        <v>0</v>
      </c>
      <c r="H8" s="153" t="s">
        <v>213</v>
      </c>
    </row>
    <row r="9" spans="1:8" ht="25.5" x14ac:dyDescent="0.25">
      <c r="A9" s="123"/>
      <c r="B9" s="192"/>
      <c r="C9" s="59" t="s">
        <v>101</v>
      </c>
      <c r="D9" s="15">
        <v>94935.1</v>
      </c>
      <c r="E9" s="15">
        <v>94935.1</v>
      </c>
      <c r="F9" s="15">
        <v>0</v>
      </c>
      <c r="G9" s="13">
        <v>0</v>
      </c>
      <c r="H9" s="154"/>
    </row>
    <row r="10" spans="1:8" x14ac:dyDescent="0.25">
      <c r="A10" s="123"/>
      <c r="B10" s="192"/>
      <c r="C10" s="59" t="s">
        <v>95</v>
      </c>
      <c r="D10" s="13">
        <v>30000</v>
      </c>
      <c r="E10" s="13">
        <v>160000</v>
      </c>
      <c r="F10" s="13">
        <v>0</v>
      </c>
      <c r="G10" s="13">
        <f t="shared" si="2"/>
        <v>0</v>
      </c>
      <c r="H10" s="154"/>
    </row>
    <row r="11" spans="1:8" ht="25.5" x14ac:dyDescent="0.25">
      <c r="A11" s="123"/>
      <c r="B11" s="192"/>
      <c r="C11" s="54" t="s">
        <v>96</v>
      </c>
      <c r="D11" s="15">
        <v>0</v>
      </c>
      <c r="E11" s="15">
        <v>0</v>
      </c>
      <c r="F11" s="15">
        <v>0</v>
      </c>
      <c r="G11" s="13">
        <v>0</v>
      </c>
      <c r="H11" s="154"/>
    </row>
    <row r="12" spans="1:8" x14ac:dyDescent="0.25">
      <c r="A12" s="123"/>
      <c r="B12" s="192"/>
      <c r="C12" s="55" t="s">
        <v>11</v>
      </c>
      <c r="D12" s="13">
        <f t="shared" ref="D12" si="5">SUM(D8:D11)</f>
        <v>124935.1</v>
      </c>
      <c r="E12" s="13">
        <f t="shared" ref="E12" si="6">SUM(E8:E11)</f>
        <v>254935.1</v>
      </c>
      <c r="F12" s="13">
        <f t="shared" ref="F12" si="7">SUM(F8:F11)</f>
        <v>0</v>
      </c>
      <c r="G12" s="13">
        <f t="shared" si="2"/>
        <v>0</v>
      </c>
      <c r="H12" s="193"/>
    </row>
    <row r="13" spans="1:8" ht="20.100000000000001" customHeight="1" x14ac:dyDescent="0.25">
      <c r="A13" s="89" t="s">
        <v>15</v>
      </c>
      <c r="B13" s="91" t="s">
        <v>153</v>
      </c>
      <c r="C13" s="35" t="s">
        <v>7</v>
      </c>
      <c r="D13" s="15">
        <v>0</v>
      </c>
      <c r="E13" s="15">
        <v>0</v>
      </c>
      <c r="F13" s="15">
        <v>0</v>
      </c>
      <c r="G13" s="13">
        <v>0</v>
      </c>
      <c r="H13" s="187" t="s">
        <v>214</v>
      </c>
    </row>
    <row r="14" spans="1:8" ht="25.5" x14ac:dyDescent="0.25">
      <c r="A14" s="89"/>
      <c r="B14" s="91"/>
      <c r="C14" s="59" t="s">
        <v>101</v>
      </c>
      <c r="D14" s="13">
        <v>0</v>
      </c>
      <c r="E14" s="13">
        <v>0</v>
      </c>
      <c r="F14" s="13">
        <v>0</v>
      </c>
      <c r="G14" s="13">
        <v>0</v>
      </c>
      <c r="H14" s="187"/>
    </row>
    <row r="15" spans="1:8" ht="20.100000000000001" customHeight="1" x14ac:dyDescent="0.25">
      <c r="A15" s="89"/>
      <c r="B15" s="91"/>
      <c r="C15" s="59" t="s">
        <v>95</v>
      </c>
      <c r="D15" s="13">
        <v>145000</v>
      </c>
      <c r="E15" s="13">
        <v>139508.20000000001</v>
      </c>
      <c r="F15" s="13">
        <v>24399.1</v>
      </c>
      <c r="G15" s="13">
        <f t="shared" si="2"/>
        <v>17.489366216466127</v>
      </c>
      <c r="H15" s="187"/>
    </row>
    <row r="16" spans="1:8" ht="25.5" x14ac:dyDescent="0.25">
      <c r="A16" s="89"/>
      <c r="B16" s="91"/>
      <c r="C16" s="54" t="s">
        <v>96</v>
      </c>
      <c r="D16" s="13">
        <v>0</v>
      </c>
      <c r="E16" s="13">
        <v>0</v>
      </c>
      <c r="F16" s="13">
        <v>0</v>
      </c>
      <c r="G16" s="13">
        <v>0</v>
      </c>
      <c r="H16" s="187"/>
    </row>
    <row r="17" spans="1:8" ht="20.100000000000001" customHeight="1" x14ac:dyDescent="0.25">
      <c r="A17" s="89"/>
      <c r="B17" s="91"/>
      <c r="C17" s="55" t="s">
        <v>11</v>
      </c>
      <c r="D17" s="13">
        <f t="shared" ref="D17" si="8">SUM(D13:D16)</f>
        <v>145000</v>
      </c>
      <c r="E17" s="13">
        <f t="shared" ref="E17" si="9">SUM(E13:E16)</f>
        <v>139508.20000000001</v>
      </c>
      <c r="F17" s="13">
        <f t="shared" ref="F17" si="10">SUM(F13:F16)</f>
        <v>24399.1</v>
      </c>
      <c r="G17" s="13">
        <f t="shared" si="2"/>
        <v>17.489366216466127</v>
      </c>
      <c r="H17" s="187"/>
    </row>
    <row r="18" spans="1:8" ht="30" customHeight="1" x14ac:dyDescent="0.25">
      <c r="A18" s="89" t="s">
        <v>17</v>
      </c>
      <c r="B18" s="91" t="s">
        <v>154</v>
      </c>
      <c r="C18" s="35" t="s">
        <v>7</v>
      </c>
      <c r="D18" s="13">
        <v>0</v>
      </c>
      <c r="E18" s="13">
        <v>0</v>
      </c>
      <c r="F18" s="13">
        <v>0</v>
      </c>
      <c r="G18" s="13">
        <v>0</v>
      </c>
      <c r="H18" s="91" t="s">
        <v>215</v>
      </c>
    </row>
    <row r="19" spans="1:8" ht="30" customHeight="1" x14ac:dyDescent="0.25">
      <c r="A19" s="188"/>
      <c r="B19" s="189"/>
      <c r="C19" s="59" t="s">
        <v>101</v>
      </c>
      <c r="D19" s="13">
        <v>0</v>
      </c>
      <c r="E19" s="13">
        <v>0</v>
      </c>
      <c r="F19" s="13">
        <v>0</v>
      </c>
      <c r="G19" s="13">
        <v>0</v>
      </c>
      <c r="H19" s="190"/>
    </row>
    <row r="20" spans="1:8" ht="30" customHeight="1" x14ac:dyDescent="0.25">
      <c r="A20" s="188"/>
      <c r="B20" s="189"/>
      <c r="C20" s="59" t="s">
        <v>95</v>
      </c>
      <c r="D20" s="13">
        <v>154340</v>
      </c>
      <c r="E20" s="13">
        <v>151930</v>
      </c>
      <c r="F20" s="13">
        <v>28701.8</v>
      </c>
      <c r="G20" s="13">
        <f t="shared" si="2"/>
        <v>18.891463173830054</v>
      </c>
      <c r="H20" s="190"/>
    </row>
    <row r="21" spans="1:8" ht="30" customHeight="1" x14ac:dyDescent="0.25">
      <c r="A21" s="188"/>
      <c r="B21" s="189"/>
      <c r="C21" s="54" t="s">
        <v>96</v>
      </c>
      <c r="D21" s="13">
        <v>0</v>
      </c>
      <c r="E21" s="13">
        <v>0</v>
      </c>
      <c r="F21" s="13">
        <v>0</v>
      </c>
      <c r="G21" s="13">
        <v>0</v>
      </c>
      <c r="H21" s="190"/>
    </row>
    <row r="22" spans="1:8" ht="30" customHeight="1" x14ac:dyDescent="0.25">
      <c r="A22" s="188"/>
      <c r="B22" s="189"/>
      <c r="C22" s="55" t="s">
        <v>11</v>
      </c>
      <c r="D22" s="13">
        <f t="shared" ref="D22" si="11">SUM(D18:D21)</f>
        <v>154340</v>
      </c>
      <c r="E22" s="13">
        <f t="shared" ref="E22" si="12">SUM(E18:E21)</f>
        <v>151930</v>
      </c>
      <c r="F22" s="13">
        <f t="shared" ref="F22" si="13">SUM(F18:F21)</f>
        <v>28701.8</v>
      </c>
      <c r="G22" s="13">
        <f t="shared" si="2"/>
        <v>18.891463173830054</v>
      </c>
      <c r="H22" s="190"/>
    </row>
    <row r="23" spans="1:8" ht="15" hidden="1" customHeight="1" x14ac:dyDescent="0.25">
      <c r="A23" s="89" t="s">
        <v>26</v>
      </c>
      <c r="B23" s="91" t="s">
        <v>155</v>
      </c>
      <c r="C23" s="35" t="s">
        <v>7</v>
      </c>
      <c r="D23" s="13">
        <v>0</v>
      </c>
      <c r="E23" s="13">
        <v>0</v>
      </c>
      <c r="F23" s="13">
        <v>0</v>
      </c>
      <c r="G23" s="13">
        <v>0</v>
      </c>
      <c r="H23" s="91"/>
    </row>
    <row r="24" spans="1:8" ht="25.5" hidden="1" customHeight="1" x14ac:dyDescent="0.25">
      <c r="A24" s="188"/>
      <c r="B24" s="191"/>
      <c r="C24" s="59" t="s">
        <v>101</v>
      </c>
      <c r="D24" s="13">
        <v>0</v>
      </c>
      <c r="E24" s="13">
        <v>0</v>
      </c>
      <c r="F24" s="13">
        <v>0</v>
      </c>
      <c r="G24" s="13">
        <v>0</v>
      </c>
      <c r="H24" s="190"/>
    </row>
    <row r="25" spans="1:8" ht="15" hidden="1" customHeight="1" x14ac:dyDescent="0.25">
      <c r="A25" s="188"/>
      <c r="B25" s="191"/>
      <c r="C25" s="59" t="s">
        <v>95</v>
      </c>
      <c r="D25" s="13">
        <v>0</v>
      </c>
      <c r="E25" s="13">
        <v>0</v>
      </c>
      <c r="F25" s="13">
        <v>0</v>
      </c>
      <c r="G25" s="13" t="e">
        <f t="shared" si="2"/>
        <v>#DIV/0!</v>
      </c>
      <c r="H25" s="190"/>
    </row>
    <row r="26" spans="1:8" ht="25.5" hidden="1" customHeight="1" x14ac:dyDescent="0.25">
      <c r="A26" s="188"/>
      <c r="B26" s="191"/>
      <c r="C26" s="54" t="s">
        <v>96</v>
      </c>
      <c r="D26" s="13">
        <v>0</v>
      </c>
      <c r="E26" s="13">
        <v>0</v>
      </c>
      <c r="F26" s="13">
        <v>0</v>
      </c>
      <c r="G26" s="13">
        <v>0</v>
      </c>
      <c r="H26" s="190"/>
    </row>
    <row r="27" spans="1:8" ht="15" hidden="1" customHeight="1" x14ac:dyDescent="0.25">
      <c r="A27" s="188"/>
      <c r="B27" s="191"/>
      <c r="C27" s="55" t="s">
        <v>11</v>
      </c>
      <c r="D27" s="13">
        <f t="shared" ref="D27" si="14">SUM(D23:D26)</f>
        <v>0</v>
      </c>
      <c r="E27" s="13">
        <f t="shared" ref="E27" si="15">SUM(E23:E26)</f>
        <v>0</v>
      </c>
      <c r="F27" s="13">
        <f t="shared" ref="F27" si="16">SUM(F23:F26)</f>
        <v>0</v>
      </c>
      <c r="G27" s="13" t="e">
        <f t="shared" si="2"/>
        <v>#DIV/0!</v>
      </c>
      <c r="H27" s="190"/>
    </row>
    <row r="28" spans="1:8" hidden="1" x14ac:dyDescent="0.25">
      <c r="A28" s="89" t="s">
        <v>28</v>
      </c>
      <c r="B28" s="91" t="s">
        <v>156</v>
      </c>
      <c r="C28" s="35" t="s">
        <v>7</v>
      </c>
      <c r="D28" s="15">
        <v>0</v>
      </c>
      <c r="E28" s="15">
        <v>0</v>
      </c>
      <c r="F28" s="15">
        <v>0</v>
      </c>
      <c r="G28" s="13">
        <v>0</v>
      </c>
      <c r="H28" s="91"/>
    </row>
    <row r="29" spans="1:8" ht="25.5" hidden="1" x14ac:dyDescent="0.25">
      <c r="A29" s="186"/>
      <c r="B29" s="178"/>
      <c r="C29" s="59" t="s">
        <v>101</v>
      </c>
      <c r="D29" s="15">
        <v>0</v>
      </c>
      <c r="E29" s="15">
        <v>0</v>
      </c>
      <c r="F29" s="15">
        <v>0</v>
      </c>
      <c r="G29" s="13">
        <v>0</v>
      </c>
      <c r="H29" s="91"/>
    </row>
    <row r="30" spans="1:8" hidden="1" x14ac:dyDescent="0.25">
      <c r="A30" s="186"/>
      <c r="B30" s="178"/>
      <c r="C30" s="59" t="s">
        <v>95</v>
      </c>
      <c r="D30" s="13">
        <v>0</v>
      </c>
      <c r="E30" s="13">
        <v>0</v>
      </c>
      <c r="F30" s="13">
        <v>0</v>
      </c>
      <c r="G30" s="13" t="e">
        <f t="shared" si="2"/>
        <v>#DIV/0!</v>
      </c>
      <c r="H30" s="91"/>
    </row>
    <row r="31" spans="1:8" ht="25.5" hidden="1" x14ac:dyDescent="0.25">
      <c r="A31" s="186"/>
      <c r="B31" s="178"/>
      <c r="C31" s="54" t="s">
        <v>96</v>
      </c>
      <c r="D31" s="15">
        <v>0</v>
      </c>
      <c r="E31" s="15">
        <v>0</v>
      </c>
      <c r="F31" s="15">
        <v>0</v>
      </c>
      <c r="G31" s="13">
        <v>0</v>
      </c>
      <c r="H31" s="91"/>
    </row>
    <row r="32" spans="1:8" hidden="1" x14ac:dyDescent="0.25">
      <c r="A32" s="186"/>
      <c r="B32" s="178"/>
      <c r="C32" s="55" t="s">
        <v>11</v>
      </c>
      <c r="D32" s="13">
        <f t="shared" ref="D32" si="17">SUM(D28:D31)</f>
        <v>0</v>
      </c>
      <c r="E32" s="13">
        <f t="shared" ref="E32" si="18">SUM(E28:E31)</f>
        <v>0</v>
      </c>
      <c r="F32" s="13">
        <f t="shared" ref="F32" si="19">SUM(F28:F31)</f>
        <v>0</v>
      </c>
      <c r="G32" s="13" t="e">
        <f t="shared" si="2"/>
        <v>#DIV/0!</v>
      </c>
      <c r="H32" s="91"/>
    </row>
    <row r="33" spans="1:8" x14ac:dyDescent="0.25">
      <c r="A33" s="89" t="s">
        <v>31</v>
      </c>
      <c r="B33" s="91" t="s">
        <v>157</v>
      </c>
      <c r="C33" s="35" t="s">
        <v>7</v>
      </c>
      <c r="D33" s="15">
        <v>0</v>
      </c>
      <c r="E33" s="15">
        <v>0</v>
      </c>
      <c r="F33" s="15">
        <v>0</v>
      </c>
      <c r="G33" s="13">
        <v>0</v>
      </c>
      <c r="H33" s="91" t="s">
        <v>216</v>
      </c>
    </row>
    <row r="34" spans="1:8" ht="25.5" x14ac:dyDescent="0.25">
      <c r="A34" s="186"/>
      <c r="B34" s="178"/>
      <c r="C34" s="59" t="s">
        <v>101</v>
      </c>
      <c r="D34" s="15">
        <v>0</v>
      </c>
      <c r="E34" s="15">
        <v>0</v>
      </c>
      <c r="F34" s="15">
        <v>0</v>
      </c>
      <c r="G34" s="13">
        <v>0</v>
      </c>
      <c r="H34" s="91"/>
    </row>
    <row r="35" spans="1:8" x14ac:dyDescent="0.25">
      <c r="A35" s="186"/>
      <c r="B35" s="178"/>
      <c r="C35" s="59" t="s">
        <v>95</v>
      </c>
      <c r="D35" s="13">
        <v>1258.2</v>
      </c>
      <c r="E35" s="13">
        <v>1258.2</v>
      </c>
      <c r="F35" s="13">
        <v>57.2</v>
      </c>
      <c r="G35" s="13">
        <f t="shared" ref="G35" si="20">F35/E35*100</f>
        <v>4.5461770783659201</v>
      </c>
      <c r="H35" s="91"/>
    </row>
    <row r="36" spans="1:8" ht="25.5" x14ac:dyDescent="0.25">
      <c r="A36" s="186"/>
      <c r="B36" s="178"/>
      <c r="C36" s="54" t="s">
        <v>96</v>
      </c>
      <c r="D36" s="15">
        <v>0</v>
      </c>
      <c r="E36" s="15">
        <v>0</v>
      </c>
      <c r="F36" s="15">
        <v>0</v>
      </c>
      <c r="G36" s="13">
        <v>0</v>
      </c>
      <c r="H36" s="91"/>
    </row>
    <row r="37" spans="1:8" x14ac:dyDescent="0.25">
      <c r="A37" s="186"/>
      <c r="B37" s="178"/>
      <c r="C37" s="55" t="s">
        <v>11</v>
      </c>
      <c r="D37" s="13">
        <f t="shared" ref="D37:F37" si="21">SUM(D33:D36)</f>
        <v>1258.2</v>
      </c>
      <c r="E37" s="13">
        <f t="shared" ref="E37" si="22">SUM(E33:E36)</f>
        <v>1258.2</v>
      </c>
      <c r="F37" s="13">
        <f t="shared" si="21"/>
        <v>57.2</v>
      </c>
      <c r="G37" s="13">
        <f t="shared" ref="G37" si="23">F37/E37*100</f>
        <v>4.5461770783659201</v>
      </c>
      <c r="H37" s="91"/>
    </row>
  </sheetData>
  <mergeCells count="25">
    <mergeCell ref="B23:B27"/>
    <mergeCell ref="H23:H27"/>
    <mergeCell ref="A1:B2"/>
    <mergeCell ref="C1:C2"/>
    <mergeCell ref="H1:H2"/>
    <mergeCell ref="D1:G1"/>
    <mergeCell ref="A8:A12"/>
    <mergeCell ref="B8:B12"/>
    <mergeCell ref="H8:H12"/>
    <mergeCell ref="A33:A37"/>
    <mergeCell ref="B33:B37"/>
    <mergeCell ref="H33:H37"/>
    <mergeCell ref="A3:A7"/>
    <mergeCell ref="B3:B7"/>
    <mergeCell ref="H3:H7"/>
    <mergeCell ref="B13:B17"/>
    <mergeCell ref="H13:H17"/>
    <mergeCell ref="A13:A17"/>
    <mergeCell ref="A28:A32"/>
    <mergeCell ref="B28:B32"/>
    <mergeCell ref="H28:H32"/>
    <mergeCell ref="A18:A22"/>
    <mergeCell ref="B18:B22"/>
    <mergeCell ref="H18:H22"/>
    <mergeCell ref="A23:A27"/>
  </mergeCells>
  <pageMargins left="0.7" right="0.7" top="0.75" bottom="0.75" header="0.3" footer="0.3"/>
  <pageSetup paperSize="9" scale="76"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zoomScaleNormal="100" workbookViewId="0">
      <selection activeCell="F20" sqref="F20"/>
    </sheetView>
  </sheetViews>
  <sheetFormatPr defaultRowHeight="15" x14ac:dyDescent="0.25"/>
  <cols>
    <col min="1" max="1" width="4.85546875" bestFit="1" customWidth="1"/>
    <col min="2" max="2" width="34.140625" customWidth="1"/>
    <col min="3" max="3" width="18.85546875" customWidth="1"/>
    <col min="4" max="4" width="14.5703125" style="43" bestFit="1" customWidth="1"/>
    <col min="5" max="7" width="12.85546875" customWidth="1"/>
    <col min="8" max="8" width="5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53</v>
      </c>
      <c r="B3" s="103" t="s">
        <v>54</v>
      </c>
      <c r="C3" s="35" t="s">
        <v>7</v>
      </c>
      <c r="D3" s="13">
        <f>D8+D13+D18</f>
        <v>0</v>
      </c>
      <c r="E3" s="13">
        <f t="shared" ref="E3:F3" si="0">E8+E13+E18</f>
        <v>0</v>
      </c>
      <c r="F3" s="13">
        <f t="shared" si="0"/>
        <v>0</v>
      </c>
      <c r="G3" s="13">
        <v>0</v>
      </c>
      <c r="H3" s="91"/>
    </row>
    <row r="4" spans="1:8" ht="25.5" x14ac:dyDescent="0.25">
      <c r="A4" s="96"/>
      <c r="B4" s="103">
        <v>0</v>
      </c>
      <c r="C4" s="59" t="s">
        <v>101</v>
      </c>
      <c r="D4" s="13">
        <f t="shared" ref="D4:F6" si="1">D9+D14+D19</f>
        <v>0</v>
      </c>
      <c r="E4" s="13">
        <f t="shared" si="1"/>
        <v>0</v>
      </c>
      <c r="F4" s="13">
        <f t="shared" si="1"/>
        <v>0</v>
      </c>
      <c r="G4" s="13">
        <v>0</v>
      </c>
      <c r="H4" s="91"/>
    </row>
    <row r="5" spans="1:8" x14ac:dyDescent="0.25">
      <c r="A5" s="96"/>
      <c r="B5" s="103">
        <v>0</v>
      </c>
      <c r="C5" s="59" t="s">
        <v>95</v>
      </c>
      <c r="D5" s="13">
        <f t="shared" si="1"/>
        <v>19272.2</v>
      </c>
      <c r="E5" s="13">
        <f t="shared" si="1"/>
        <v>19272.2</v>
      </c>
      <c r="F5" s="13">
        <f t="shared" si="1"/>
        <v>8.5</v>
      </c>
      <c r="G5" s="13">
        <f t="shared" ref="G5:G17" si="2">F5/E5*100</f>
        <v>4.4104980230591215E-2</v>
      </c>
      <c r="H5" s="91"/>
    </row>
    <row r="6" spans="1:8" ht="25.5" x14ac:dyDescent="0.25">
      <c r="A6" s="96"/>
      <c r="B6" s="103"/>
      <c r="C6" s="54" t="s">
        <v>96</v>
      </c>
      <c r="D6" s="13">
        <f t="shared" si="1"/>
        <v>0</v>
      </c>
      <c r="E6" s="13">
        <f t="shared" si="1"/>
        <v>0</v>
      </c>
      <c r="F6" s="13">
        <f t="shared" si="1"/>
        <v>0</v>
      </c>
      <c r="G6" s="13">
        <v>0</v>
      </c>
      <c r="H6" s="91"/>
    </row>
    <row r="7" spans="1:8" x14ac:dyDescent="0.25">
      <c r="A7" s="96"/>
      <c r="B7" s="103"/>
      <c r="C7" s="12" t="s">
        <v>11</v>
      </c>
      <c r="D7" s="14">
        <f>SUM(D3:D6)</f>
        <v>19272.2</v>
      </c>
      <c r="E7" s="14">
        <f>SUM(E3:E6)</f>
        <v>19272.2</v>
      </c>
      <c r="F7" s="14">
        <f>SUM(F3:F6)</f>
        <v>8.5</v>
      </c>
      <c r="G7" s="14">
        <f t="shared" si="2"/>
        <v>4.4104980230591215E-2</v>
      </c>
      <c r="H7" s="91"/>
    </row>
    <row r="8" spans="1:8" x14ac:dyDescent="0.25">
      <c r="A8" s="123" t="s">
        <v>12</v>
      </c>
      <c r="B8" s="91" t="s">
        <v>158</v>
      </c>
      <c r="C8" s="35" t="s">
        <v>7</v>
      </c>
      <c r="D8" s="13">
        <v>0</v>
      </c>
      <c r="E8" s="13">
        <v>0</v>
      </c>
      <c r="F8" s="13">
        <v>0</v>
      </c>
      <c r="G8" s="13">
        <v>0</v>
      </c>
      <c r="H8" s="91" t="s">
        <v>201</v>
      </c>
    </row>
    <row r="9" spans="1:8" ht="25.5" x14ac:dyDescent="0.25">
      <c r="A9" s="123"/>
      <c r="B9" s="91"/>
      <c r="C9" s="59" t="s">
        <v>101</v>
      </c>
      <c r="D9" s="13">
        <v>0</v>
      </c>
      <c r="E9" s="13">
        <v>0</v>
      </c>
      <c r="F9" s="13">
        <v>0</v>
      </c>
      <c r="G9" s="13">
        <v>0</v>
      </c>
      <c r="H9" s="91"/>
    </row>
    <row r="10" spans="1:8" x14ac:dyDescent="0.25">
      <c r="A10" s="123"/>
      <c r="B10" s="91"/>
      <c r="C10" s="59" t="s">
        <v>95</v>
      </c>
      <c r="D10" s="13">
        <v>0</v>
      </c>
      <c r="E10" s="13">
        <v>0</v>
      </c>
      <c r="F10" s="13">
        <v>0</v>
      </c>
      <c r="G10" s="13">
        <v>0</v>
      </c>
      <c r="H10" s="91"/>
    </row>
    <row r="11" spans="1:8" ht="25.5" x14ac:dyDescent="0.25">
      <c r="A11" s="123"/>
      <c r="B11" s="91"/>
      <c r="C11" s="54" t="s">
        <v>96</v>
      </c>
      <c r="D11" s="13">
        <v>0</v>
      </c>
      <c r="E11" s="13">
        <v>0</v>
      </c>
      <c r="F11" s="13">
        <v>0</v>
      </c>
      <c r="G11" s="13">
        <v>0</v>
      </c>
      <c r="H11" s="91"/>
    </row>
    <row r="12" spans="1:8" x14ac:dyDescent="0.25">
      <c r="A12" s="123"/>
      <c r="B12" s="91"/>
      <c r="C12" s="8" t="s">
        <v>11</v>
      </c>
      <c r="D12" s="194" t="s">
        <v>202</v>
      </c>
      <c r="E12" s="195"/>
      <c r="F12" s="195"/>
      <c r="G12" s="196"/>
      <c r="H12" s="91"/>
    </row>
    <row r="13" spans="1:8" x14ac:dyDescent="0.25">
      <c r="A13" s="89" t="s">
        <v>15</v>
      </c>
      <c r="B13" s="91" t="s">
        <v>159</v>
      </c>
      <c r="C13" s="35" t="s">
        <v>7</v>
      </c>
      <c r="D13" s="13">
        <v>0</v>
      </c>
      <c r="E13" s="13">
        <v>0</v>
      </c>
      <c r="F13" s="13">
        <v>0</v>
      </c>
      <c r="G13" s="13">
        <v>0</v>
      </c>
      <c r="H13" s="91" t="s">
        <v>203</v>
      </c>
    </row>
    <row r="14" spans="1:8" ht="25.5" x14ac:dyDescent="0.25">
      <c r="A14" s="89"/>
      <c r="B14" s="91"/>
      <c r="C14" s="59" t="s">
        <v>101</v>
      </c>
      <c r="D14" s="13">
        <v>0</v>
      </c>
      <c r="E14" s="13">
        <v>0</v>
      </c>
      <c r="F14" s="13">
        <v>0</v>
      </c>
      <c r="G14" s="13">
        <v>0</v>
      </c>
      <c r="H14" s="91"/>
    </row>
    <row r="15" spans="1:8" x14ac:dyDescent="0.25">
      <c r="A15" s="89"/>
      <c r="B15" s="91"/>
      <c r="C15" s="59" t="s">
        <v>95</v>
      </c>
      <c r="D15" s="13">
        <v>18772.2</v>
      </c>
      <c r="E15" s="13">
        <v>18772.2</v>
      </c>
      <c r="F15" s="13">
        <v>8.5</v>
      </c>
      <c r="G15" s="13">
        <f>F15/E15*100</f>
        <v>4.5279722142316826E-2</v>
      </c>
      <c r="H15" s="91"/>
    </row>
    <row r="16" spans="1:8" ht="25.5" x14ac:dyDescent="0.25">
      <c r="A16" s="89"/>
      <c r="B16" s="91"/>
      <c r="C16" s="54" t="s">
        <v>96</v>
      </c>
      <c r="D16" s="13">
        <v>0</v>
      </c>
      <c r="E16" s="13">
        <v>0</v>
      </c>
      <c r="F16" s="13">
        <v>0</v>
      </c>
      <c r="G16" s="13">
        <v>0</v>
      </c>
      <c r="H16" s="91"/>
    </row>
    <row r="17" spans="1:8" x14ac:dyDescent="0.25">
      <c r="A17" s="89"/>
      <c r="B17" s="91"/>
      <c r="C17" s="8" t="s">
        <v>11</v>
      </c>
      <c r="D17" s="13">
        <f>SUM(D13:D16)</f>
        <v>18772.2</v>
      </c>
      <c r="E17" s="13">
        <f>SUM(E13:E16)</f>
        <v>18772.2</v>
      </c>
      <c r="F17" s="14">
        <f>SUM(F13:F16)</f>
        <v>8.5</v>
      </c>
      <c r="G17" s="13">
        <f t="shared" si="2"/>
        <v>4.5279722142316826E-2</v>
      </c>
      <c r="H17" s="91"/>
    </row>
    <row r="18" spans="1:8" x14ac:dyDescent="0.25">
      <c r="A18" s="123" t="s">
        <v>17</v>
      </c>
      <c r="B18" s="192" t="s">
        <v>160</v>
      </c>
      <c r="C18" s="35" t="s">
        <v>7</v>
      </c>
      <c r="D18" s="13">
        <v>0</v>
      </c>
      <c r="E18" s="13">
        <v>0</v>
      </c>
      <c r="F18" s="13">
        <v>0</v>
      </c>
      <c r="G18" s="13">
        <v>0</v>
      </c>
      <c r="H18" s="91"/>
    </row>
    <row r="19" spans="1:8" ht="25.5" x14ac:dyDescent="0.25">
      <c r="A19" s="123"/>
      <c r="B19" s="192"/>
      <c r="C19" s="59" t="s">
        <v>101</v>
      </c>
      <c r="D19" s="13">
        <v>0</v>
      </c>
      <c r="E19" s="13">
        <v>0</v>
      </c>
      <c r="F19" s="13">
        <v>0</v>
      </c>
      <c r="G19" s="13">
        <v>0</v>
      </c>
      <c r="H19" s="91"/>
    </row>
    <row r="20" spans="1:8" x14ac:dyDescent="0.25">
      <c r="A20" s="123"/>
      <c r="B20" s="192"/>
      <c r="C20" s="59" t="s">
        <v>95</v>
      </c>
      <c r="D20" s="13">
        <v>500</v>
      </c>
      <c r="E20" s="13">
        <v>500</v>
      </c>
      <c r="F20" s="13">
        <v>0</v>
      </c>
      <c r="G20" s="13">
        <v>0</v>
      </c>
      <c r="H20" s="91"/>
    </row>
    <row r="21" spans="1:8" ht="25.5" x14ac:dyDescent="0.25">
      <c r="A21" s="123"/>
      <c r="B21" s="192"/>
      <c r="C21" s="54" t="s">
        <v>96</v>
      </c>
      <c r="D21" s="13">
        <v>0</v>
      </c>
      <c r="E21" s="13">
        <v>0</v>
      </c>
      <c r="F21" s="13">
        <v>0</v>
      </c>
      <c r="G21" s="13">
        <v>0</v>
      </c>
      <c r="H21" s="91"/>
    </row>
    <row r="22" spans="1:8" x14ac:dyDescent="0.25">
      <c r="A22" s="123"/>
      <c r="B22" s="192"/>
      <c r="C22" s="23" t="s">
        <v>11</v>
      </c>
      <c r="D22" s="13">
        <f>SUM(D18:D21)</f>
        <v>500</v>
      </c>
      <c r="E22" s="13">
        <f>SUM(E18:E21)</f>
        <v>500</v>
      </c>
      <c r="F22" s="14">
        <f>SUM(F18:F21)</f>
        <v>0</v>
      </c>
      <c r="G22" s="13">
        <v>0</v>
      </c>
      <c r="H22" s="91"/>
    </row>
    <row r="23" spans="1:8" hidden="1" x14ac:dyDescent="0.25">
      <c r="A23" s="123" t="s">
        <v>26</v>
      </c>
      <c r="B23" s="192" t="s">
        <v>161</v>
      </c>
      <c r="C23" s="35" t="s">
        <v>7</v>
      </c>
      <c r="D23" s="13">
        <v>0</v>
      </c>
      <c r="E23" s="13">
        <v>0</v>
      </c>
      <c r="F23" s="13">
        <v>0</v>
      </c>
      <c r="G23" s="13">
        <v>0</v>
      </c>
      <c r="H23" s="91"/>
    </row>
    <row r="24" spans="1:8" ht="25.5" hidden="1" x14ac:dyDescent="0.25">
      <c r="A24" s="123"/>
      <c r="B24" s="192"/>
      <c r="C24" s="59" t="s">
        <v>101</v>
      </c>
      <c r="D24" s="13">
        <v>0</v>
      </c>
      <c r="E24" s="13">
        <v>0</v>
      </c>
      <c r="F24" s="13">
        <v>0</v>
      </c>
      <c r="G24" s="13">
        <v>0</v>
      </c>
      <c r="H24" s="91"/>
    </row>
    <row r="25" spans="1:8" hidden="1" x14ac:dyDescent="0.25">
      <c r="A25" s="123"/>
      <c r="B25" s="192"/>
      <c r="C25" s="59" t="s">
        <v>95</v>
      </c>
      <c r="D25" s="13">
        <v>0</v>
      </c>
      <c r="E25" s="13">
        <v>0</v>
      </c>
      <c r="F25" s="13">
        <v>0</v>
      </c>
      <c r="G25" s="13">
        <v>0</v>
      </c>
      <c r="H25" s="91"/>
    </row>
    <row r="26" spans="1:8" ht="25.5" hidden="1" x14ac:dyDescent="0.25">
      <c r="A26" s="123"/>
      <c r="B26" s="192"/>
      <c r="C26" s="54" t="s">
        <v>96</v>
      </c>
      <c r="D26" s="13">
        <v>0</v>
      </c>
      <c r="E26" s="13">
        <v>0</v>
      </c>
      <c r="F26" s="13">
        <v>0</v>
      </c>
      <c r="G26" s="13">
        <v>0</v>
      </c>
      <c r="H26" s="91"/>
    </row>
    <row r="27" spans="1:8" hidden="1" x14ac:dyDescent="0.25">
      <c r="A27" s="123"/>
      <c r="B27" s="192"/>
      <c r="C27" s="55" t="s">
        <v>11</v>
      </c>
      <c r="D27" s="13">
        <f>SUM(D23:D26)</f>
        <v>0</v>
      </c>
      <c r="E27" s="13">
        <f>SUM(E23:E26)</f>
        <v>0</v>
      </c>
      <c r="F27" s="14">
        <f>SUM(F23:F26)</f>
        <v>0</v>
      </c>
      <c r="G27" s="13">
        <v>0</v>
      </c>
      <c r="H27" s="91"/>
    </row>
  </sheetData>
  <mergeCells count="20">
    <mergeCell ref="A23:A27"/>
    <mergeCell ref="B23:B27"/>
    <mergeCell ref="H23:H27"/>
    <mergeCell ref="H13:H17"/>
    <mergeCell ref="A18:A22"/>
    <mergeCell ref="B18:B22"/>
    <mergeCell ref="H18:H22"/>
    <mergeCell ref="A13:A17"/>
    <mergeCell ref="B13:B17"/>
    <mergeCell ref="A1:B2"/>
    <mergeCell ref="C1:C2"/>
    <mergeCell ref="H1:H2"/>
    <mergeCell ref="D1:G1"/>
    <mergeCell ref="H8:H12"/>
    <mergeCell ref="A3:A7"/>
    <mergeCell ref="B3:B7"/>
    <mergeCell ref="H3:H7"/>
    <mergeCell ref="A8:A12"/>
    <mergeCell ref="B8:B12"/>
    <mergeCell ref="D12:G12"/>
  </mergeCells>
  <pageMargins left="0.7" right="0.7" top="0.75" bottom="0.75" header="0.3" footer="0.3"/>
  <pageSetup paperSize="9" scale="7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zoomScaleNormal="100" workbookViewId="0">
      <selection activeCell="H13" sqref="H13:H17"/>
    </sheetView>
  </sheetViews>
  <sheetFormatPr defaultRowHeight="12.75" x14ac:dyDescent="0.2"/>
  <cols>
    <col min="1" max="1" width="4.85546875" style="18" bestFit="1" customWidth="1"/>
    <col min="2" max="2" width="35.7109375" style="18" customWidth="1"/>
    <col min="3" max="3" width="18.5703125" style="18" customWidth="1"/>
    <col min="4" max="4" width="14.5703125" style="18" bestFit="1" customWidth="1"/>
    <col min="5" max="7" width="12.85546875" style="18" customWidth="1"/>
    <col min="8" max="8" width="55.140625" style="18" customWidth="1"/>
    <col min="9" max="16384" width="9.140625" style="18"/>
  </cols>
  <sheetData>
    <row r="1" spans="1:8" ht="12.75" customHeight="1" x14ac:dyDescent="0.2">
      <c r="A1" s="95" t="s">
        <v>0</v>
      </c>
      <c r="B1" s="95"/>
      <c r="C1" s="95" t="s">
        <v>1</v>
      </c>
      <c r="D1" s="98" t="s">
        <v>70</v>
      </c>
      <c r="E1" s="99"/>
      <c r="F1" s="99"/>
      <c r="G1" s="100"/>
      <c r="H1" s="96" t="s">
        <v>2</v>
      </c>
    </row>
    <row r="2" spans="1:8" ht="38.25" x14ac:dyDescent="0.2">
      <c r="A2" s="95"/>
      <c r="B2" s="95"/>
      <c r="C2" s="95"/>
      <c r="D2" s="45" t="s">
        <v>66</v>
      </c>
      <c r="E2" s="4" t="s">
        <v>69</v>
      </c>
      <c r="F2" s="4" t="s">
        <v>4</v>
      </c>
      <c r="G2" s="4" t="s">
        <v>5</v>
      </c>
      <c r="H2" s="97"/>
    </row>
    <row r="3" spans="1:8" x14ac:dyDescent="0.2">
      <c r="A3" s="201" t="s">
        <v>55</v>
      </c>
      <c r="B3" s="202" t="s">
        <v>56</v>
      </c>
      <c r="C3" s="35" t="s">
        <v>7</v>
      </c>
      <c r="D3" s="36">
        <f>D8+D13+D18+D23+D28+D38</f>
        <v>0</v>
      </c>
      <c r="E3" s="36">
        <f t="shared" ref="E3:F3" si="0">E8+E13+E18+E23+E28+E38</f>
        <v>0</v>
      </c>
      <c r="F3" s="36">
        <f t="shared" si="0"/>
        <v>0</v>
      </c>
      <c r="G3" s="36">
        <v>0</v>
      </c>
      <c r="H3" s="203"/>
    </row>
    <row r="4" spans="1:8" ht="25.5" x14ac:dyDescent="0.2">
      <c r="A4" s="201"/>
      <c r="B4" s="202"/>
      <c r="C4" s="59" t="s">
        <v>101</v>
      </c>
      <c r="D4" s="36">
        <f t="shared" ref="D4:F6" si="1">D9+D14+D19+D24+D29+D39</f>
        <v>0</v>
      </c>
      <c r="E4" s="36">
        <f t="shared" si="1"/>
        <v>0</v>
      </c>
      <c r="F4" s="36">
        <f t="shared" si="1"/>
        <v>0</v>
      </c>
      <c r="G4" s="36">
        <v>0</v>
      </c>
      <c r="H4" s="203"/>
    </row>
    <row r="5" spans="1:8" x14ac:dyDescent="0.2">
      <c r="A5" s="201"/>
      <c r="B5" s="202"/>
      <c r="C5" s="59" t="s">
        <v>95</v>
      </c>
      <c r="D5" s="36">
        <f t="shared" si="1"/>
        <v>119570.5</v>
      </c>
      <c r="E5" s="36">
        <f t="shared" si="1"/>
        <v>119570.5</v>
      </c>
      <c r="F5" s="36">
        <f t="shared" si="1"/>
        <v>26963.9</v>
      </c>
      <c r="G5" s="36">
        <f t="shared" ref="G5:G22" si="2">F5/E5*100</f>
        <v>22.550629126749492</v>
      </c>
      <c r="H5" s="203"/>
    </row>
    <row r="6" spans="1:8" ht="25.5" x14ac:dyDescent="0.2">
      <c r="A6" s="201"/>
      <c r="B6" s="202"/>
      <c r="C6" s="54" t="s">
        <v>96</v>
      </c>
      <c r="D6" s="36">
        <f t="shared" si="1"/>
        <v>0</v>
      </c>
      <c r="E6" s="36">
        <f t="shared" si="1"/>
        <v>0</v>
      </c>
      <c r="F6" s="36">
        <f t="shared" si="1"/>
        <v>0</v>
      </c>
      <c r="G6" s="36">
        <v>0</v>
      </c>
      <c r="H6" s="203"/>
    </row>
    <row r="7" spans="1:8" x14ac:dyDescent="0.2">
      <c r="A7" s="201"/>
      <c r="B7" s="202"/>
      <c r="C7" s="19" t="s">
        <v>11</v>
      </c>
      <c r="D7" s="38">
        <f>SUM(D3:D6)</f>
        <v>119570.5</v>
      </c>
      <c r="E7" s="38">
        <f>SUM(E3:E6)</f>
        <v>119570.5</v>
      </c>
      <c r="F7" s="38">
        <f>SUM(F3:F6)</f>
        <v>26963.9</v>
      </c>
      <c r="G7" s="39">
        <f t="shared" si="2"/>
        <v>22.550629126749492</v>
      </c>
      <c r="H7" s="203"/>
    </row>
    <row r="8" spans="1:8" x14ac:dyDescent="0.2">
      <c r="A8" s="200" t="s">
        <v>12</v>
      </c>
      <c r="B8" s="115" t="s">
        <v>162</v>
      </c>
      <c r="C8" s="35" t="s">
        <v>7</v>
      </c>
      <c r="D8" s="36">
        <v>0</v>
      </c>
      <c r="E8" s="36">
        <v>0</v>
      </c>
      <c r="F8" s="36">
        <v>0</v>
      </c>
      <c r="G8" s="36">
        <v>0</v>
      </c>
      <c r="H8" s="115" t="s">
        <v>223</v>
      </c>
    </row>
    <row r="9" spans="1:8" ht="25.5" x14ac:dyDescent="0.2">
      <c r="A9" s="200"/>
      <c r="B9" s="115"/>
      <c r="C9" s="59" t="s">
        <v>101</v>
      </c>
      <c r="D9" s="36">
        <v>0</v>
      </c>
      <c r="E9" s="36">
        <v>0</v>
      </c>
      <c r="F9" s="36">
        <v>0</v>
      </c>
      <c r="G9" s="36">
        <v>0</v>
      </c>
      <c r="H9" s="115"/>
    </row>
    <row r="10" spans="1:8" x14ac:dyDescent="0.2">
      <c r="A10" s="200"/>
      <c r="B10" s="115"/>
      <c r="C10" s="59" t="s">
        <v>95</v>
      </c>
      <c r="D10" s="36">
        <v>5801</v>
      </c>
      <c r="E10" s="36">
        <v>5801</v>
      </c>
      <c r="F10" s="36">
        <v>3561</v>
      </c>
      <c r="G10" s="36">
        <f t="shared" si="2"/>
        <v>61.385967936562658</v>
      </c>
      <c r="H10" s="115"/>
    </row>
    <row r="11" spans="1:8" ht="25.5" x14ac:dyDescent="0.2">
      <c r="A11" s="200"/>
      <c r="B11" s="115"/>
      <c r="C11" s="54" t="s">
        <v>96</v>
      </c>
      <c r="D11" s="36">
        <v>0</v>
      </c>
      <c r="E11" s="36">
        <v>0</v>
      </c>
      <c r="F11" s="36">
        <v>0</v>
      </c>
      <c r="G11" s="36">
        <v>0</v>
      </c>
      <c r="H11" s="115"/>
    </row>
    <row r="12" spans="1:8" x14ac:dyDescent="0.2">
      <c r="A12" s="200"/>
      <c r="B12" s="115"/>
      <c r="C12" s="16" t="s">
        <v>11</v>
      </c>
      <c r="D12" s="37">
        <f>SUM(D8:D11)</f>
        <v>5801</v>
      </c>
      <c r="E12" s="37">
        <f>SUM(E8:E11)</f>
        <v>5801</v>
      </c>
      <c r="F12" s="37">
        <f>SUM(F8:F11)</f>
        <v>3561</v>
      </c>
      <c r="G12" s="36">
        <f t="shared" si="2"/>
        <v>61.385967936562658</v>
      </c>
      <c r="H12" s="115"/>
    </row>
    <row r="13" spans="1:8" ht="39.950000000000003" customHeight="1" x14ac:dyDescent="0.2">
      <c r="A13" s="200" t="s">
        <v>15</v>
      </c>
      <c r="B13" s="115" t="s">
        <v>163</v>
      </c>
      <c r="C13" s="35" t="s">
        <v>7</v>
      </c>
      <c r="D13" s="36">
        <v>0</v>
      </c>
      <c r="E13" s="36">
        <v>0</v>
      </c>
      <c r="F13" s="36">
        <v>0</v>
      </c>
      <c r="G13" s="36">
        <v>0</v>
      </c>
      <c r="H13" s="115" t="s">
        <v>224</v>
      </c>
    </row>
    <row r="14" spans="1:8" ht="39.950000000000003" customHeight="1" x14ac:dyDescent="0.2">
      <c r="A14" s="200"/>
      <c r="B14" s="115"/>
      <c r="C14" s="59" t="s">
        <v>101</v>
      </c>
      <c r="D14" s="36">
        <v>0</v>
      </c>
      <c r="E14" s="36">
        <v>0</v>
      </c>
      <c r="F14" s="36">
        <v>0</v>
      </c>
      <c r="G14" s="36">
        <v>0</v>
      </c>
      <c r="H14" s="115"/>
    </row>
    <row r="15" spans="1:8" ht="39.950000000000003" customHeight="1" x14ac:dyDescent="0.2">
      <c r="A15" s="200"/>
      <c r="B15" s="115"/>
      <c r="C15" s="59" t="s">
        <v>95</v>
      </c>
      <c r="D15" s="37">
        <v>3000</v>
      </c>
      <c r="E15" s="37">
        <v>3000</v>
      </c>
      <c r="F15" s="36">
        <v>3000</v>
      </c>
      <c r="G15" s="36">
        <f t="shared" si="2"/>
        <v>100</v>
      </c>
      <c r="H15" s="115"/>
    </row>
    <row r="16" spans="1:8" ht="39.950000000000003" customHeight="1" x14ac:dyDescent="0.2">
      <c r="A16" s="200"/>
      <c r="B16" s="115"/>
      <c r="C16" s="54" t="s">
        <v>96</v>
      </c>
      <c r="D16" s="36">
        <v>0</v>
      </c>
      <c r="E16" s="36">
        <v>0</v>
      </c>
      <c r="F16" s="36">
        <v>0</v>
      </c>
      <c r="G16" s="36">
        <v>0</v>
      </c>
      <c r="H16" s="115"/>
    </row>
    <row r="17" spans="1:8" ht="39.950000000000003" customHeight="1" x14ac:dyDescent="0.2">
      <c r="A17" s="200"/>
      <c r="B17" s="115"/>
      <c r="C17" s="16" t="s">
        <v>11</v>
      </c>
      <c r="D17" s="37">
        <f>SUM(D13:D16)</f>
        <v>3000</v>
      </c>
      <c r="E17" s="37">
        <f>SUM(E13:E16)</f>
        <v>3000</v>
      </c>
      <c r="F17" s="37">
        <f>SUM(F13:F16)</f>
        <v>3000</v>
      </c>
      <c r="G17" s="36">
        <f t="shared" si="2"/>
        <v>100</v>
      </c>
      <c r="H17" s="115"/>
    </row>
    <row r="18" spans="1:8" ht="12.75" customHeight="1" x14ac:dyDescent="0.2">
      <c r="A18" s="197" t="s">
        <v>17</v>
      </c>
      <c r="B18" s="115" t="s">
        <v>164</v>
      </c>
      <c r="C18" s="35" t="s">
        <v>7</v>
      </c>
      <c r="D18" s="36">
        <v>0</v>
      </c>
      <c r="E18" s="36">
        <v>0</v>
      </c>
      <c r="F18" s="36">
        <v>0</v>
      </c>
      <c r="G18" s="36">
        <v>0</v>
      </c>
      <c r="H18" s="198"/>
    </row>
    <row r="19" spans="1:8" ht="25.5" x14ac:dyDescent="0.2">
      <c r="A19" s="197"/>
      <c r="B19" s="115"/>
      <c r="C19" s="59" t="s">
        <v>101</v>
      </c>
      <c r="D19" s="36">
        <v>0</v>
      </c>
      <c r="E19" s="36">
        <v>0</v>
      </c>
      <c r="F19" s="36">
        <v>0</v>
      </c>
      <c r="G19" s="36">
        <v>0</v>
      </c>
      <c r="H19" s="198"/>
    </row>
    <row r="20" spans="1:8" x14ac:dyDescent="0.2">
      <c r="A20" s="197"/>
      <c r="B20" s="115"/>
      <c r="C20" s="59" t="s">
        <v>95</v>
      </c>
      <c r="D20" s="36">
        <v>50</v>
      </c>
      <c r="E20" s="36">
        <v>50</v>
      </c>
      <c r="F20" s="36">
        <v>0</v>
      </c>
      <c r="G20" s="36">
        <f t="shared" si="2"/>
        <v>0</v>
      </c>
      <c r="H20" s="198"/>
    </row>
    <row r="21" spans="1:8" ht="25.5" x14ac:dyDescent="0.2">
      <c r="A21" s="197"/>
      <c r="B21" s="115"/>
      <c r="C21" s="54" t="s">
        <v>96</v>
      </c>
      <c r="D21" s="36">
        <v>0</v>
      </c>
      <c r="E21" s="36">
        <v>0</v>
      </c>
      <c r="F21" s="36">
        <v>0</v>
      </c>
      <c r="G21" s="36">
        <v>0</v>
      </c>
      <c r="H21" s="198"/>
    </row>
    <row r="22" spans="1:8" x14ac:dyDescent="0.2">
      <c r="A22" s="197"/>
      <c r="B22" s="115"/>
      <c r="C22" s="16" t="s">
        <v>11</v>
      </c>
      <c r="D22" s="37">
        <f>SUM(D18:D21)</f>
        <v>50</v>
      </c>
      <c r="E22" s="37">
        <f>SUM(E18:E21)</f>
        <v>50</v>
      </c>
      <c r="F22" s="37">
        <f>SUM(F18:F21)</f>
        <v>0</v>
      </c>
      <c r="G22" s="36">
        <f t="shared" si="2"/>
        <v>0</v>
      </c>
      <c r="H22" s="199"/>
    </row>
    <row r="23" spans="1:8" x14ac:dyDescent="0.2">
      <c r="A23" s="197" t="s">
        <v>26</v>
      </c>
      <c r="B23" s="115" t="s">
        <v>165</v>
      </c>
      <c r="C23" s="35" t="s">
        <v>7</v>
      </c>
      <c r="D23" s="36">
        <v>0</v>
      </c>
      <c r="E23" s="36">
        <v>0</v>
      </c>
      <c r="F23" s="36">
        <v>0</v>
      </c>
      <c r="G23" s="36">
        <v>0</v>
      </c>
      <c r="H23" s="198" t="s">
        <v>225</v>
      </c>
    </row>
    <row r="24" spans="1:8" ht="25.5" x14ac:dyDescent="0.2">
      <c r="A24" s="197"/>
      <c r="B24" s="115"/>
      <c r="C24" s="59" t="s">
        <v>101</v>
      </c>
      <c r="D24" s="36">
        <v>0</v>
      </c>
      <c r="E24" s="36">
        <v>0</v>
      </c>
      <c r="F24" s="36">
        <v>0</v>
      </c>
      <c r="G24" s="36">
        <v>0</v>
      </c>
      <c r="H24" s="198"/>
    </row>
    <row r="25" spans="1:8" x14ac:dyDescent="0.2">
      <c r="A25" s="197"/>
      <c r="B25" s="115"/>
      <c r="C25" s="59" t="s">
        <v>95</v>
      </c>
      <c r="D25" s="36">
        <v>5000</v>
      </c>
      <c r="E25" s="36">
        <v>5000</v>
      </c>
      <c r="F25" s="36">
        <v>0</v>
      </c>
      <c r="G25" s="36">
        <f t="shared" ref="G25" si="3">F25/E25*100</f>
        <v>0</v>
      </c>
      <c r="H25" s="198"/>
    </row>
    <row r="26" spans="1:8" ht="25.5" x14ac:dyDescent="0.2">
      <c r="A26" s="197"/>
      <c r="B26" s="115"/>
      <c r="C26" s="54" t="s">
        <v>96</v>
      </c>
      <c r="D26" s="36">
        <v>0</v>
      </c>
      <c r="E26" s="36">
        <v>0</v>
      </c>
      <c r="F26" s="36">
        <v>0</v>
      </c>
      <c r="G26" s="36">
        <v>0</v>
      </c>
      <c r="H26" s="198"/>
    </row>
    <row r="27" spans="1:8" x14ac:dyDescent="0.2">
      <c r="A27" s="197"/>
      <c r="B27" s="115"/>
      <c r="C27" s="57" t="s">
        <v>11</v>
      </c>
      <c r="D27" s="37">
        <f>SUM(D23:D26)</f>
        <v>5000</v>
      </c>
      <c r="E27" s="37">
        <f>SUM(E23:E26)</f>
        <v>5000</v>
      </c>
      <c r="F27" s="37">
        <f>SUM(F23:F26)</f>
        <v>0</v>
      </c>
      <c r="G27" s="36">
        <f t="shared" ref="G27" si="4">F27/E27*100</f>
        <v>0</v>
      </c>
      <c r="H27" s="199"/>
    </row>
    <row r="28" spans="1:8" x14ac:dyDescent="0.2">
      <c r="A28" s="197" t="s">
        <v>28</v>
      </c>
      <c r="B28" s="115" t="s">
        <v>166</v>
      </c>
      <c r="C28" s="35" t="s">
        <v>7</v>
      </c>
      <c r="D28" s="36">
        <v>0</v>
      </c>
      <c r="E28" s="36">
        <v>0</v>
      </c>
      <c r="F28" s="36">
        <v>0</v>
      </c>
      <c r="G28" s="36">
        <v>0</v>
      </c>
      <c r="H28" s="198" t="s">
        <v>227</v>
      </c>
    </row>
    <row r="29" spans="1:8" ht="25.5" x14ac:dyDescent="0.2">
      <c r="A29" s="197"/>
      <c r="B29" s="115"/>
      <c r="C29" s="59" t="s">
        <v>101</v>
      </c>
      <c r="D29" s="36">
        <v>0</v>
      </c>
      <c r="E29" s="36">
        <v>0</v>
      </c>
      <c r="F29" s="36">
        <v>0</v>
      </c>
      <c r="G29" s="36">
        <v>0</v>
      </c>
      <c r="H29" s="198"/>
    </row>
    <row r="30" spans="1:8" x14ac:dyDescent="0.2">
      <c r="A30" s="197"/>
      <c r="B30" s="115"/>
      <c r="C30" s="59" t="s">
        <v>95</v>
      </c>
      <c r="D30" s="36">
        <v>44168.1</v>
      </c>
      <c r="E30" s="36">
        <v>44168.1</v>
      </c>
      <c r="F30" s="36">
        <v>9817.2000000000007</v>
      </c>
      <c r="G30" s="36">
        <f t="shared" ref="G30" si="5">F30/E30*100</f>
        <v>22.226901315655422</v>
      </c>
      <c r="H30" s="198"/>
    </row>
    <row r="31" spans="1:8" ht="25.5" x14ac:dyDescent="0.2">
      <c r="A31" s="197"/>
      <c r="B31" s="115"/>
      <c r="C31" s="54" t="s">
        <v>96</v>
      </c>
      <c r="D31" s="36">
        <v>0</v>
      </c>
      <c r="E31" s="36">
        <v>0</v>
      </c>
      <c r="F31" s="36">
        <v>0</v>
      </c>
      <c r="G31" s="36">
        <v>0</v>
      </c>
      <c r="H31" s="198"/>
    </row>
    <row r="32" spans="1:8" x14ac:dyDescent="0.2">
      <c r="A32" s="197"/>
      <c r="B32" s="115"/>
      <c r="C32" s="57" t="s">
        <v>11</v>
      </c>
      <c r="D32" s="37">
        <f>SUM(D28:D31)</f>
        <v>44168.1</v>
      </c>
      <c r="E32" s="37">
        <f>SUM(E28:E31)</f>
        <v>44168.1</v>
      </c>
      <c r="F32" s="37">
        <f>SUM(F28:F31)</f>
        <v>9817.2000000000007</v>
      </c>
      <c r="G32" s="36">
        <f t="shared" ref="G32" si="6">F32/E32*100</f>
        <v>22.226901315655422</v>
      </c>
      <c r="H32" s="199"/>
    </row>
    <row r="33" spans="1:8" hidden="1" x14ac:dyDescent="0.2">
      <c r="A33" s="197" t="s">
        <v>31</v>
      </c>
      <c r="B33" s="115" t="s">
        <v>167</v>
      </c>
      <c r="C33" s="35" t="s">
        <v>7</v>
      </c>
      <c r="D33" s="36">
        <v>0</v>
      </c>
      <c r="E33" s="36">
        <v>0</v>
      </c>
      <c r="F33" s="36">
        <v>0</v>
      </c>
      <c r="G33" s="36">
        <v>0</v>
      </c>
      <c r="H33" s="198"/>
    </row>
    <row r="34" spans="1:8" ht="25.5" hidden="1" x14ac:dyDescent="0.2">
      <c r="A34" s="197"/>
      <c r="B34" s="115"/>
      <c r="C34" s="59" t="s">
        <v>101</v>
      </c>
      <c r="D34" s="36">
        <v>0</v>
      </c>
      <c r="E34" s="36">
        <v>0</v>
      </c>
      <c r="F34" s="36">
        <v>0</v>
      </c>
      <c r="G34" s="36">
        <v>0</v>
      </c>
      <c r="H34" s="198"/>
    </row>
    <row r="35" spans="1:8" hidden="1" x14ac:dyDescent="0.2">
      <c r="A35" s="197"/>
      <c r="B35" s="115"/>
      <c r="C35" s="59" t="s">
        <v>95</v>
      </c>
      <c r="D35" s="36">
        <v>0</v>
      </c>
      <c r="E35" s="36">
        <v>0</v>
      </c>
      <c r="F35" s="36">
        <v>0</v>
      </c>
      <c r="G35" s="36" t="e">
        <f t="shared" ref="G35" si="7">F35/E35*100</f>
        <v>#DIV/0!</v>
      </c>
      <c r="H35" s="198"/>
    </row>
    <row r="36" spans="1:8" ht="25.5" hidden="1" x14ac:dyDescent="0.2">
      <c r="A36" s="197"/>
      <c r="B36" s="115"/>
      <c r="C36" s="54" t="s">
        <v>96</v>
      </c>
      <c r="D36" s="36">
        <v>0</v>
      </c>
      <c r="E36" s="36">
        <v>0</v>
      </c>
      <c r="F36" s="36">
        <v>0</v>
      </c>
      <c r="G36" s="36">
        <v>0</v>
      </c>
      <c r="H36" s="198"/>
    </row>
    <row r="37" spans="1:8" hidden="1" x14ac:dyDescent="0.2">
      <c r="A37" s="197"/>
      <c r="B37" s="115"/>
      <c r="C37" s="57" t="s">
        <v>11</v>
      </c>
      <c r="D37" s="37">
        <f>SUM(D33:D36)</f>
        <v>0</v>
      </c>
      <c r="E37" s="37">
        <f>SUM(E33:E36)</f>
        <v>0</v>
      </c>
      <c r="F37" s="37">
        <f>SUM(F33:F36)</f>
        <v>0</v>
      </c>
      <c r="G37" s="36" t="e">
        <f t="shared" ref="G37" si="8">F37/E37*100</f>
        <v>#DIV/0!</v>
      </c>
      <c r="H37" s="199"/>
    </row>
    <row r="38" spans="1:8" x14ac:dyDescent="0.2">
      <c r="A38" s="197" t="s">
        <v>33</v>
      </c>
      <c r="B38" s="115" t="s">
        <v>168</v>
      </c>
      <c r="C38" s="35" t="s">
        <v>7</v>
      </c>
      <c r="D38" s="36">
        <v>0</v>
      </c>
      <c r="E38" s="36">
        <v>0</v>
      </c>
      <c r="F38" s="36">
        <v>0</v>
      </c>
      <c r="G38" s="36">
        <v>0</v>
      </c>
      <c r="H38" s="198" t="s">
        <v>226</v>
      </c>
    </row>
    <row r="39" spans="1:8" ht="25.5" x14ac:dyDescent="0.2">
      <c r="A39" s="197"/>
      <c r="B39" s="115"/>
      <c r="C39" s="59" t="s">
        <v>101</v>
      </c>
      <c r="D39" s="36">
        <v>0</v>
      </c>
      <c r="E39" s="36">
        <v>0</v>
      </c>
      <c r="F39" s="36">
        <v>0</v>
      </c>
      <c r="G39" s="36">
        <v>0</v>
      </c>
      <c r="H39" s="198"/>
    </row>
    <row r="40" spans="1:8" x14ac:dyDescent="0.2">
      <c r="A40" s="197"/>
      <c r="B40" s="115"/>
      <c r="C40" s="59" t="s">
        <v>95</v>
      </c>
      <c r="D40" s="36">
        <v>61551.4</v>
      </c>
      <c r="E40" s="36">
        <v>61551.4</v>
      </c>
      <c r="F40" s="36">
        <v>10585.7</v>
      </c>
      <c r="G40" s="36">
        <f t="shared" ref="G40" si="9">F40/E40*100</f>
        <v>17.198146589679521</v>
      </c>
      <c r="H40" s="198"/>
    </row>
    <row r="41" spans="1:8" ht="25.5" x14ac:dyDescent="0.2">
      <c r="A41" s="197"/>
      <c r="B41" s="115"/>
      <c r="C41" s="54" t="s">
        <v>96</v>
      </c>
      <c r="D41" s="36">
        <v>0</v>
      </c>
      <c r="E41" s="36">
        <v>0</v>
      </c>
      <c r="F41" s="36">
        <v>0</v>
      </c>
      <c r="G41" s="36">
        <v>0</v>
      </c>
      <c r="H41" s="198"/>
    </row>
    <row r="42" spans="1:8" x14ac:dyDescent="0.2">
      <c r="A42" s="197"/>
      <c r="B42" s="115"/>
      <c r="C42" s="57" t="s">
        <v>11</v>
      </c>
      <c r="D42" s="37">
        <f>SUM(D38:D41)</f>
        <v>61551.4</v>
      </c>
      <c r="E42" s="37">
        <f>SUM(E38:E41)</f>
        <v>61551.4</v>
      </c>
      <c r="F42" s="37">
        <f>SUM(F38:F41)</f>
        <v>10585.7</v>
      </c>
      <c r="G42" s="36">
        <f t="shared" ref="G42" si="10">F42/E42*100</f>
        <v>17.198146589679521</v>
      </c>
      <c r="H42" s="199"/>
    </row>
  </sheetData>
  <mergeCells count="28">
    <mergeCell ref="A1:B2"/>
    <mergeCell ref="C1:C2"/>
    <mergeCell ref="H1:H2"/>
    <mergeCell ref="D1:G1"/>
    <mergeCell ref="A3:A7"/>
    <mergeCell ref="B3:B7"/>
    <mergeCell ref="H3:H7"/>
    <mergeCell ref="A23:A27"/>
    <mergeCell ref="B23:B27"/>
    <mergeCell ref="H23:H27"/>
    <mergeCell ref="A8:A12"/>
    <mergeCell ref="B8:B12"/>
    <mergeCell ref="H8:H12"/>
    <mergeCell ref="H18:H22"/>
    <mergeCell ref="A18:A22"/>
    <mergeCell ref="B18:B22"/>
    <mergeCell ref="A13:A17"/>
    <mergeCell ref="B13:B17"/>
    <mergeCell ref="H13:H17"/>
    <mergeCell ref="A38:A42"/>
    <mergeCell ref="B38:B42"/>
    <mergeCell ref="H38:H42"/>
    <mergeCell ref="A28:A32"/>
    <mergeCell ref="B28:B32"/>
    <mergeCell ref="H28:H32"/>
    <mergeCell ref="A33:A37"/>
    <mergeCell ref="B33:B37"/>
    <mergeCell ref="H33:H37"/>
  </mergeCells>
  <pageMargins left="0.7" right="0.7" top="0.75" bottom="0.75" header="0.3" footer="0.3"/>
  <pageSetup paperSize="9" scale="78" fitToHeight="0" orientation="landscape" r:id="rId1"/>
  <rowBreaks count="1" manualBreakCount="1">
    <brk id="2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zoomScaleNormal="100" workbookViewId="0">
      <selection activeCell="F16" sqref="F16"/>
    </sheetView>
  </sheetViews>
  <sheetFormatPr defaultRowHeight="15" x14ac:dyDescent="0.25"/>
  <cols>
    <col min="1" max="1" width="3.42578125" bestFit="1" customWidth="1"/>
    <col min="2" max="2" width="37" customWidth="1"/>
    <col min="3" max="3" width="19" customWidth="1"/>
    <col min="4" max="4" width="14.5703125" style="43" bestFit="1" customWidth="1"/>
    <col min="5" max="7" width="12.85546875" customWidth="1"/>
    <col min="8" max="8" width="55.285156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57</v>
      </c>
      <c r="B3" s="103" t="s">
        <v>58</v>
      </c>
      <c r="C3" s="35" t="s">
        <v>7</v>
      </c>
      <c r="D3" s="13">
        <f>D8+D13+D18</f>
        <v>0</v>
      </c>
      <c r="E3" s="13">
        <f t="shared" ref="E3:F3" si="0">E8+E13+E18</f>
        <v>0</v>
      </c>
      <c r="F3" s="13">
        <f t="shared" si="0"/>
        <v>0</v>
      </c>
      <c r="G3" s="13">
        <v>0</v>
      </c>
      <c r="H3" s="114"/>
    </row>
    <row r="4" spans="1:8" ht="25.5" x14ac:dyDescent="0.25">
      <c r="A4" s="96"/>
      <c r="B4" s="103"/>
      <c r="C4" s="59" t="s">
        <v>101</v>
      </c>
      <c r="D4" s="13">
        <f t="shared" ref="D4:F6" si="1">D9+D14+D19</f>
        <v>0</v>
      </c>
      <c r="E4" s="13">
        <f t="shared" si="1"/>
        <v>0</v>
      </c>
      <c r="F4" s="13">
        <f t="shared" si="1"/>
        <v>0</v>
      </c>
      <c r="G4" s="13">
        <v>0</v>
      </c>
      <c r="H4" s="114"/>
    </row>
    <row r="5" spans="1:8" x14ac:dyDescent="0.25">
      <c r="A5" s="96"/>
      <c r="B5" s="103"/>
      <c r="C5" s="59" t="s">
        <v>95</v>
      </c>
      <c r="D5" s="13">
        <f t="shared" si="1"/>
        <v>21104.1</v>
      </c>
      <c r="E5" s="13">
        <f t="shared" si="1"/>
        <v>23633.5</v>
      </c>
      <c r="F5" s="13">
        <f t="shared" si="1"/>
        <v>3910.7</v>
      </c>
      <c r="G5" s="13">
        <f t="shared" ref="G5:G22" si="2">F5/E5*100</f>
        <v>16.547273996657285</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12" t="s">
        <v>11</v>
      </c>
      <c r="D7" s="14">
        <f xml:space="preserve"> SUM(D3:D6)</f>
        <v>21104.1</v>
      </c>
      <c r="E7" s="14">
        <f xml:space="preserve"> SUM(E3:E6)</f>
        <v>23633.5</v>
      </c>
      <c r="F7" s="14">
        <f xml:space="preserve"> SUM(F3:F6)</f>
        <v>3910.7</v>
      </c>
      <c r="G7" s="14">
        <f t="shared" si="2"/>
        <v>16.547273996657285</v>
      </c>
      <c r="H7" s="114"/>
    </row>
    <row r="8" spans="1:8" ht="39.950000000000003" customHeight="1" x14ac:dyDescent="0.25">
      <c r="A8" s="123" t="s">
        <v>12</v>
      </c>
      <c r="B8" s="91" t="s">
        <v>169</v>
      </c>
      <c r="C8" s="35" t="s">
        <v>7</v>
      </c>
      <c r="D8" s="13">
        <v>0</v>
      </c>
      <c r="E8" s="13">
        <v>0</v>
      </c>
      <c r="F8" s="13">
        <v>0</v>
      </c>
      <c r="G8" s="13">
        <v>0</v>
      </c>
      <c r="H8" s="92" t="s">
        <v>231</v>
      </c>
    </row>
    <row r="9" spans="1:8" ht="39.950000000000003" customHeight="1" x14ac:dyDescent="0.25">
      <c r="A9" s="123"/>
      <c r="B9" s="91"/>
      <c r="C9" s="59" t="s">
        <v>101</v>
      </c>
      <c r="D9" s="13">
        <v>0</v>
      </c>
      <c r="E9" s="13">
        <v>0</v>
      </c>
      <c r="F9" s="13">
        <v>0</v>
      </c>
      <c r="G9" s="13">
        <v>0</v>
      </c>
      <c r="H9" s="93"/>
    </row>
    <row r="10" spans="1:8" ht="39.950000000000003" customHeight="1" x14ac:dyDescent="0.25">
      <c r="A10" s="123"/>
      <c r="B10" s="91"/>
      <c r="C10" s="59" t="s">
        <v>95</v>
      </c>
      <c r="D10" s="13">
        <v>2536.6</v>
      </c>
      <c r="E10" s="13">
        <v>1610.6</v>
      </c>
      <c r="F10" s="13">
        <v>370.5</v>
      </c>
      <c r="G10" s="13">
        <f t="shared" si="2"/>
        <v>23.003849497081834</v>
      </c>
      <c r="H10" s="93"/>
    </row>
    <row r="11" spans="1:8" ht="39.950000000000003" customHeight="1" x14ac:dyDescent="0.25">
      <c r="A11" s="123"/>
      <c r="B11" s="91"/>
      <c r="C11" s="54" t="s">
        <v>96</v>
      </c>
      <c r="D11" s="13">
        <v>0</v>
      </c>
      <c r="E11" s="13">
        <v>0</v>
      </c>
      <c r="F11" s="13">
        <v>0</v>
      </c>
      <c r="G11" s="13">
        <v>0</v>
      </c>
      <c r="H11" s="93"/>
    </row>
    <row r="12" spans="1:8" ht="39.950000000000003" customHeight="1" x14ac:dyDescent="0.25">
      <c r="A12" s="123"/>
      <c r="B12" s="91"/>
      <c r="C12" s="8" t="s">
        <v>11</v>
      </c>
      <c r="D12" s="13">
        <f xml:space="preserve"> SUM(D8:D11)</f>
        <v>2536.6</v>
      </c>
      <c r="E12" s="13">
        <f xml:space="preserve"> SUM(E8:E11)</f>
        <v>1610.6</v>
      </c>
      <c r="F12" s="13">
        <f xml:space="preserve"> SUM(F8:F11)</f>
        <v>370.5</v>
      </c>
      <c r="G12" s="13">
        <f t="shared" si="2"/>
        <v>23.003849497081834</v>
      </c>
      <c r="H12" s="94"/>
    </row>
    <row r="13" spans="1:8" ht="45" customHeight="1" x14ac:dyDescent="0.25">
      <c r="A13" s="123" t="s">
        <v>15</v>
      </c>
      <c r="B13" s="91" t="s">
        <v>170</v>
      </c>
      <c r="C13" s="35" t="s">
        <v>7</v>
      </c>
      <c r="D13" s="13">
        <v>0</v>
      </c>
      <c r="E13" s="13">
        <v>0</v>
      </c>
      <c r="F13" s="13">
        <v>0</v>
      </c>
      <c r="G13" s="13">
        <v>0</v>
      </c>
      <c r="H13" s="91" t="s">
        <v>232</v>
      </c>
    </row>
    <row r="14" spans="1:8" ht="45" customHeight="1" x14ac:dyDescent="0.25">
      <c r="A14" s="123"/>
      <c r="B14" s="91"/>
      <c r="C14" s="59" t="s">
        <v>101</v>
      </c>
      <c r="D14" s="13">
        <v>0</v>
      </c>
      <c r="E14" s="13">
        <v>0</v>
      </c>
      <c r="F14" s="13">
        <v>0</v>
      </c>
      <c r="G14" s="13">
        <v>0</v>
      </c>
      <c r="H14" s="91"/>
    </row>
    <row r="15" spans="1:8" ht="45" customHeight="1" x14ac:dyDescent="0.25">
      <c r="A15" s="123"/>
      <c r="B15" s="91"/>
      <c r="C15" s="59" t="s">
        <v>95</v>
      </c>
      <c r="D15" s="13">
        <v>16907.5</v>
      </c>
      <c r="E15" s="13">
        <v>20362.900000000001</v>
      </c>
      <c r="F15" s="13">
        <v>3525.2</v>
      </c>
      <c r="G15" s="13">
        <f t="shared" si="2"/>
        <v>17.311876009802138</v>
      </c>
      <c r="H15" s="91"/>
    </row>
    <row r="16" spans="1:8" ht="45" customHeight="1" x14ac:dyDescent="0.25">
      <c r="A16" s="123"/>
      <c r="B16" s="91"/>
      <c r="C16" s="54" t="s">
        <v>96</v>
      </c>
      <c r="D16" s="13">
        <v>0</v>
      </c>
      <c r="E16" s="13">
        <v>0</v>
      </c>
      <c r="F16" s="13">
        <v>0</v>
      </c>
      <c r="G16" s="13">
        <v>0</v>
      </c>
      <c r="H16" s="91"/>
    </row>
    <row r="17" spans="1:8" ht="45" customHeight="1" x14ac:dyDescent="0.25">
      <c r="A17" s="123"/>
      <c r="B17" s="91"/>
      <c r="C17" s="8" t="s">
        <v>11</v>
      </c>
      <c r="D17" s="13">
        <f xml:space="preserve"> SUM(D13:D16)</f>
        <v>16907.5</v>
      </c>
      <c r="E17" s="13">
        <f xml:space="preserve"> SUM(E13:E16)</f>
        <v>20362.900000000001</v>
      </c>
      <c r="F17" s="13">
        <f xml:space="preserve"> SUM(F13:F16)</f>
        <v>3525.2</v>
      </c>
      <c r="G17" s="13">
        <f t="shared" si="2"/>
        <v>17.311876009802138</v>
      </c>
      <c r="H17" s="91"/>
    </row>
    <row r="18" spans="1:8" x14ac:dyDescent="0.25">
      <c r="A18" s="123" t="s">
        <v>17</v>
      </c>
      <c r="B18" s="91" t="s">
        <v>171</v>
      </c>
      <c r="C18" s="35" t="s">
        <v>7</v>
      </c>
      <c r="D18" s="13">
        <v>0</v>
      </c>
      <c r="E18" s="13">
        <v>0</v>
      </c>
      <c r="F18" s="13">
        <v>0</v>
      </c>
      <c r="G18" s="13">
        <v>0</v>
      </c>
      <c r="H18" s="91" t="s">
        <v>233</v>
      </c>
    </row>
    <row r="19" spans="1:8" ht="25.5" x14ac:dyDescent="0.25">
      <c r="A19" s="204"/>
      <c r="B19" s="189"/>
      <c r="C19" s="59" t="s">
        <v>101</v>
      </c>
      <c r="D19" s="13">
        <v>0</v>
      </c>
      <c r="E19" s="13">
        <v>0</v>
      </c>
      <c r="F19" s="13">
        <v>0</v>
      </c>
      <c r="G19" s="13">
        <v>0</v>
      </c>
      <c r="H19" s="91"/>
    </row>
    <row r="20" spans="1:8" x14ac:dyDescent="0.25">
      <c r="A20" s="204"/>
      <c r="B20" s="189"/>
      <c r="C20" s="59" t="s">
        <v>95</v>
      </c>
      <c r="D20" s="13">
        <v>1660</v>
      </c>
      <c r="E20" s="13">
        <v>1660</v>
      </c>
      <c r="F20" s="13">
        <v>15</v>
      </c>
      <c r="G20" s="13">
        <f t="shared" si="2"/>
        <v>0.90361445783132521</v>
      </c>
      <c r="H20" s="91"/>
    </row>
    <row r="21" spans="1:8" ht="25.5" x14ac:dyDescent="0.25">
      <c r="A21" s="204"/>
      <c r="B21" s="189"/>
      <c r="C21" s="54" t="s">
        <v>96</v>
      </c>
      <c r="D21" s="13">
        <v>0</v>
      </c>
      <c r="E21" s="13">
        <v>0</v>
      </c>
      <c r="F21" s="13">
        <v>0</v>
      </c>
      <c r="G21" s="13">
        <v>0</v>
      </c>
      <c r="H21" s="91"/>
    </row>
    <row r="22" spans="1:8" x14ac:dyDescent="0.25">
      <c r="A22" s="204"/>
      <c r="B22" s="189"/>
      <c r="C22" s="8" t="s">
        <v>11</v>
      </c>
      <c r="D22" s="13">
        <f xml:space="preserve"> SUM(D18:D21)</f>
        <v>1660</v>
      </c>
      <c r="E22" s="13">
        <f xml:space="preserve"> SUM(E18:E21)</f>
        <v>1660</v>
      </c>
      <c r="F22" s="13">
        <f xml:space="preserve"> SUM(F18:F21)</f>
        <v>15</v>
      </c>
      <c r="G22" s="13">
        <f t="shared" si="2"/>
        <v>0.90361445783132521</v>
      </c>
      <c r="H22" s="91"/>
    </row>
    <row r="23" spans="1:8" hidden="1" x14ac:dyDescent="0.25">
      <c r="A23" s="89" t="s">
        <v>26</v>
      </c>
      <c r="B23" s="91" t="s">
        <v>172</v>
      </c>
      <c r="C23" s="7" t="s">
        <v>7</v>
      </c>
      <c r="D23" s="13">
        <v>0</v>
      </c>
      <c r="E23" s="13">
        <v>0</v>
      </c>
      <c r="F23" s="13">
        <v>0</v>
      </c>
      <c r="G23" s="13">
        <v>0</v>
      </c>
      <c r="H23" s="91"/>
    </row>
    <row r="24" spans="1:8" hidden="1" x14ac:dyDescent="0.25">
      <c r="A24" s="89"/>
      <c r="B24" s="91"/>
      <c r="C24" s="7" t="s">
        <v>8</v>
      </c>
      <c r="D24" s="13">
        <v>0</v>
      </c>
      <c r="E24" s="13">
        <v>0</v>
      </c>
      <c r="F24" s="13">
        <v>0</v>
      </c>
      <c r="G24" s="13">
        <v>0</v>
      </c>
      <c r="H24" s="91"/>
    </row>
    <row r="25" spans="1:8" hidden="1" x14ac:dyDescent="0.25">
      <c r="A25" s="89"/>
      <c r="B25" s="91"/>
      <c r="C25" s="7" t="s">
        <v>9</v>
      </c>
      <c r="D25" s="13">
        <v>0</v>
      </c>
      <c r="E25" s="13">
        <v>0</v>
      </c>
      <c r="F25" s="13">
        <v>0</v>
      </c>
      <c r="G25" s="13">
        <v>0</v>
      </c>
      <c r="H25" s="91"/>
    </row>
    <row r="26" spans="1:8" hidden="1" x14ac:dyDescent="0.25">
      <c r="A26" s="89"/>
      <c r="B26" s="91"/>
      <c r="C26" s="11" t="s">
        <v>10</v>
      </c>
      <c r="D26" s="13">
        <v>0</v>
      </c>
      <c r="E26" s="13">
        <v>0</v>
      </c>
      <c r="F26" s="13">
        <v>0</v>
      </c>
      <c r="G26" s="13">
        <v>0</v>
      </c>
      <c r="H26" s="91"/>
    </row>
    <row r="27" spans="1:8" hidden="1" x14ac:dyDescent="0.25">
      <c r="A27" s="89"/>
      <c r="B27" s="91"/>
      <c r="C27" s="8" t="s">
        <v>11</v>
      </c>
      <c r="D27" s="13">
        <f xml:space="preserve"> SUM(D23:D26)</f>
        <v>0</v>
      </c>
      <c r="E27" s="13">
        <f xml:space="preserve"> SUM(E23:E26)</f>
        <v>0</v>
      </c>
      <c r="F27" s="13">
        <f xml:space="preserve"> SUM(F23:F26)</f>
        <v>0</v>
      </c>
      <c r="G27" s="13">
        <v>0</v>
      </c>
      <c r="H27" s="91"/>
    </row>
  </sheetData>
  <mergeCells count="19">
    <mergeCell ref="A8:A12"/>
    <mergeCell ref="B8:B12"/>
    <mergeCell ref="H8:H12"/>
    <mergeCell ref="A1:B2"/>
    <mergeCell ref="C1:C2"/>
    <mergeCell ref="H1:H2"/>
    <mergeCell ref="D1:G1"/>
    <mergeCell ref="A3:A7"/>
    <mergeCell ref="B3:B7"/>
    <mergeCell ref="H3:H7"/>
    <mergeCell ref="A23:A27"/>
    <mergeCell ref="B23:B27"/>
    <mergeCell ref="H23:H27"/>
    <mergeCell ref="A13:A17"/>
    <mergeCell ref="B13:B17"/>
    <mergeCell ref="H13:H17"/>
    <mergeCell ref="A18:A22"/>
    <mergeCell ref="B18:B22"/>
    <mergeCell ref="H18:H22"/>
  </mergeCells>
  <pageMargins left="0.7" right="0.7" top="0.75" bottom="0.75" header="0.3" footer="0.3"/>
  <pageSetup paperSize="9" scale="78" fitToHeight="0" orientation="landscape" r:id="rId1"/>
  <rowBreaks count="1" manualBreakCount="1">
    <brk id="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topLeftCell="A21" zoomScaleNormal="100" workbookViewId="0">
      <selection activeCell="D41" sqref="D41"/>
    </sheetView>
  </sheetViews>
  <sheetFormatPr defaultRowHeight="15" x14ac:dyDescent="0.25"/>
  <cols>
    <col min="1" max="1" width="5.42578125" bestFit="1" customWidth="1"/>
    <col min="2" max="2" width="37.42578125" customWidth="1"/>
    <col min="3" max="3" width="19.42578125" customWidth="1"/>
    <col min="4" max="4" width="15.7109375" style="43" bestFit="1" customWidth="1"/>
    <col min="5" max="7" width="12.85546875" customWidth="1"/>
    <col min="8" max="8" width="72.140625" style="44"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12</v>
      </c>
      <c r="B3" s="103" t="s">
        <v>13</v>
      </c>
      <c r="C3" s="59" t="s">
        <v>7</v>
      </c>
      <c r="D3" s="13">
        <f>D8+D13+D18+D23+D28+D33+D38</f>
        <v>86611</v>
      </c>
      <c r="E3" s="13">
        <f t="shared" ref="E3:F3" si="0">E8+E13+E18+E23+E28+E33+E38</f>
        <v>86611</v>
      </c>
      <c r="F3" s="13">
        <f t="shared" si="0"/>
        <v>18990.599999999999</v>
      </c>
      <c r="G3" s="13">
        <f t="shared" ref="G3:G42" si="1">F3/E3*100</f>
        <v>21.926314209511492</v>
      </c>
      <c r="H3" s="102"/>
    </row>
    <row r="4" spans="1:8" ht="25.5" x14ac:dyDescent="0.25">
      <c r="A4" s="96"/>
      <c r="B4" s="103">
        <v>0</v>
      </c>
      <c r="C4" s="59" t="s">
        <v>101</v>
      </c>
      <c r="D4" s="13">
        <f t="shared" ref="D4:F6" si="2">D9+D14+D19+D24+D29+D34+D39</f>
        <v>1863660.9</v>
      </c>
      <c r="E4" s="13">
        <f t="shared" si="2"/>
        <v>1864810.9</v>
      </c>
      <c r="F4" s="13">
        <f t="shared" si="2"/>
        <v>341946.39999999997</v>
      </c>
      <c r="G4" s="13">
        <f t="shared" si="1"/>
        <v>18.336786855975586</v>
      </c>
      <c r="H4" s="102"/>
    </row>
    <row r="5" spans="1:8" x14ac:dyDescent="0.25">
      <c r="A5" s="96"/>
      <c r="B5" s="103">
        <v>0</v>
      </c>
      <c r="C5" s="59" t="s">
        <v>95</v>
      </c>
      <c r="D5" s="13">
        <f t="shared" si="2"/>
        <v>495383.8</v>
      </c>
      <c r="E5" s="13">
        <f t="shared" si="2"/>
        <v>497267.20000000001</v>
      </c>
      <c r="F5" s="13">
        <f t="shared" si="2"/>
        <v>95973.300000000017</v>
      </c>
      <c r="G5" s="13">
        <f t="shared" si="1"/>
        <v>19.30014688280265</v>
      </c>
      <c r="H5" s="102"/>
    </row>
    <row r="6" spans="1:8" ht="25.5" x14ac:dyDescent="0.25">
      <c r="A6" s="96"/>
      <c r="B6" s="103"/>
      <c r="C6" s="54" t="s">
        <v>96</v>
      </c>
      <c r="D6" s="13">
        <f t="shared" si="2"/>
        <v>82657</v>
      </c>
      <c r="E6" s="13">
        <f t="shared" si="2"/>
        <v>0</v>
      </c>
      <c r="F6" s="13">
        <f t="shared" si="2"/>
        <v>96.5</v>
      </c>
      <c r="G6" s="13">
        <f>F6/D6*100</f>
        <v>0.11674752289582251</v>
      </c>
      <c r="H6" s="102"/>
    </row>
    <row r="7" spans="1:8" x14ac:dyDescent="0.25">
      <c r="A7" s="96"/>
      <c r="B7" s="103"/>
      <c r="C7" s="30" t="s">
        <v>11</v>
      </c>
      <c r="D7" s="14">
        <f>SUM(D3:D6)</f>
        <v>2528312.6999999997</v>
      </c>
      <c r="E7" s="14">
        <f>SUM(E3:E5)</f>
        <v>2448689.1</v>
      </c>
      <c r="F7" s="14">
        <f>SUM(F3:F5)</f>
        <v>456910.29999999993</v>
      </c>
      <c r="G7" s="14">
        <f t="shared" si="1"/>
        <v>18.659383912804607</v>
      </c>
      <c r="H7" s="102"/>
    </row>
    <row r="8" spans="1:8" s="56" customFormat="1" ht="20.100000000000001" customHeight="1" x14ac:dyDescent="0.25">
      <c r="A8" s="104" t="s">
        <v>12</v>
      </c>
      <c r="B8" s="105" t="s">
        <v>71</v>
      </c>
      <c r="C8" s="35" t="s">
        <v>7</v>
      </c>
      <c r="D8" s="60">
        <v>71389.3</v>
      </c>
      <c r="E8" s="60">
        <v>71389.3</v>
      </c>
      <c r="F8" s="60">
        <v>15477.3</v>
      </c>
      <c r="G8" s="13">
        <f t="shared" si="1"/>
        <v>21.680139740829507</v>
      </c>
      <c r="H8" s="92" t="s">
        <v>236</v>
      </c>
    </row>
    <row r="9" spans="1:8" s="56" customFormat="1" ht="30" customHeight="1" x14ac:dyDescent="0.25">
      <c r="A9" s="104"/>
      <c r="B9" s="105"/>
      <c r="C9" s="59" t="s">
        <v>101</v>
      </c>
      <c r="D9" s="60">
        <v>713.9</v>
      </c>
      <c r="E9" s="60">
        <v>713.9</v>
      </c>
      <c r="F9" s="60">
        <v>150.80000000000001</v>
      </c>
      <c r="G9" s="13">
        <f t="shared" si="1"/>
        <v>21.123406639585379</v>
      </c>
      <c r="H9" s="93"/>
    </row>
    <row r="10" spans="1:8" s="56" customFormat="1" ht="20.100000000000001" customHeight="1" x14ac:dyDescent="0.25">
      <c r="A10" s="104"/>
      <c r="B10" s="105"/>
      <c r="C10" s="59" t="s">
        <v>95</v>
      </c>
      <c r="D10" s="60">
        <v>11.8</v>
      </c>
      <c r="E10" s="60">
        <v>11.8</v>
      </c>
      <c r="F10" s="60">
        <v>2.5</v>
      </c>
      <c r="G10" s="13">
        <f t="shared" si="1"/>
        <v>21.1864406779661</v>
      </c>
      <c r="H10" s="93"/>
    </row>
    <row r="11" spans="1:8" s="56" customFormat="1" ht="30" customHeight="1" x14ac:dyDescent="0.25">
      <c r="A11" s="104"/>
      <c r="B11" s="105"/>
      <c r="C11" s="54" t="s">
        <v>96</v>
      </c>
      <c r="D11" s="60">
        <v>0</v>
      </c>
      <c r="E11" s="60">
        <v>0</v>
      </c>
      <c r="F11" s="60">
        <v>0</v>
      </c>
      <c r="G11" s="13">
        <v>0</v>
      </c>
      <c r="H11" s="93"/>
    </row>
    <row r="12" spans="1:8" s="56" customFormat="1" ht="20.100000000000001" customHeight="1" x14ac:dyDescent="0.25">
      <c r="A12" s="104"/>
      <c r="B12" s="105"/>
      <c r="C12" s="55" t="s">
        <v>11</v>
      </c>
      <c r="D12" s="60">
        <f>SUM(D8:D11)</f>
        <v>72115</v>
      </c>
      <c r="E12" s="60">
        <f t="shared" ref="E12:F12" si="3">SUM(E8:E11)</f>
        <v>72115</v>
      </c>
      <c r="F12" s="60">
        <f t="shared" si="3"/>
        <v>15630.599999999999</v>
      </c>
      <c r="G12" s="13">
        <f t="shared" si="1"/>
        <v>21.674547597587186</v>
      </c>
      <c r="H12" s="94"/>
    </row>
    <row r="13" spans="1:8" s="56" customFormat="1" hidden="1" x14ac:dyDescent="0.25">
      <c r="A13" s="104" t="s">
        <v>15</v>
      </c>
      <c r="B13" s="105" t="s">
        <v>72</v>
      </c>
      <c r="C13" s="35" t="s">
        <v>7</v>
      </c>
      <c r="D13" s="60"/>
      <c r="E13" s="60"/>
      <c r="F13" s="60"/>
      <c r="G13" s="13" t="e">
        <f t="shared" si="1"/>
        <v>#DIV/0!</v>
      </c>
      <c r="H13" s="86"/>
    </row>
    <row r="14" spans="1:8" s="56" customFormat="1" ht="25.5" hidden="1" x14ac:dyDescent="0.25">
      <c r="A14" s="104"/>
      <c r="B14" s="105"/>
      <c r="C14" s="59" t="s">
        <v>101</v>
      </c>
      <c r="D14" s="60"/>
      <c r="E14" s="60"/>
      <c r="F14" s="60"/>
      <c r="G14" s="13" t="e">
        <f t="shared" si="1"/>
        <v>#DIV/0!</v>
      </c>
      <c r="H14" s="87"/>
    </row>
    <row r="15" spans="1:8" s="56" customFormat="1" hidden="1" x14ac:dyDescent="0.25">
      <c r="A15" s="104"/>
      <c r="B15" s="105"/>
      <c r="C15" s="59" t="s">
        <v>95</v>
      </c>
      <c r="D15" s="60"/>
      <c r="E15" s="60"/>
      <c r="F15" s="60"/>
      <c r="G15" s="13" t="e">
        <f t="shared" si="1"/>
        <v>#DIV/0!</v>
      </c>
      <c r="H15" s="87"/>
    </row>
    <row r="16" spans="1:8" s="56" customFormat="1" ht="25.5" hidden="1" x14ac:dyDescent="0.25">
      <c r="A16" s="104"/>
      <c r="B16" s="105"/>
      <c r="C16" s="54" t="s">
        <v>96</v>
      </c>
      <c r="D16" s="60"/>
      <c r="E16" s="60"/>
      <c r="F16" s="60"/>
      <c r="G16" s="13" t="e">
        <f t="shared" si="1"/>
        <v>#DIV/0!</v>
      </c>
      <c r="H16" s="87"/>
    </row>
    <row r="17" spans="1:11" s="56" customFormat="1" hidden="1" x14ac:dyDescent="0.25">
      <c r="A17" s="104"/>
      <c r="B17" s="105"/>
      <c r="C17" s="55" t="s">
        <v>11</v>
      </c>
      <c r="D17" s="60"/>
      <c r="E17" s="60"/>
      <c r="F17" s="60"/>
      <c r="G17" s="13" t="e">
        <f t="shared" si="1"/>
        <v>#DIV/0!</v>
      </c>
      <c r="H17" s="88"/>
    </row>
    <row r="18" spans="1:11" ht="42" customHeight="1" x14ac:dyDescent="0.25">
      <c r="A18" s="104" t="s">
        <v>17</v>
      </c>
      <c r="B18" s="105" t="s">
        <v>73</v>
      </c>
      <c r="C18" s="35" t="s">
        <v>7</v>
      </c>
      <c r="D18" s="60">
        <v>15221.7</v>
      </c>
      <c r="E18" s="60">
        <v>15221.7</v>
      </c>
      <c r="F18" s="60">
        <v>3513.3</v>
      </c>
      <c r="G18" s="13">
        <f t="shared" si="1"/>
        <v>23.080864817990108</v>
      </c>
      <c r="H18" s="90" t="s">
        <v>235</v>
      </c>
    </row>
    <row r="19" spans="1:11" ht="42" customHeight="1" x14ac:dyDescent="0.25">
      <c r="A19" s="104"/>
      <c r="B19" s="105"/>
      <c r="C19" s="59" t="s">
        <v>101</v>
      </c>
      <c r="D19" s="60">
        <v>1822096.5</v>
      </c>
      <c r="E19" s="60">
        <v>1822096.5</v>
      </c>
      <c r="F19" s="60">
        <v>341795.6</v>
      </c>
      <c r="G19" s="13">
        <f t="shared" si="1"/>
        <v>18.758369822893574</v>
      </c>
      <c r="H19" s="90"/>
    </row>
    <row r="20" spans="1:11" ht="42" customHeight="1" x14ac:dyDescent="0.25">
      <c r="A20" s="104"/>
      <c r="B20" s="105"/>
      <c r="C20" s="59" t="s">
        <v>95</v>
      </c>
      <c r="D20" s="60">
        <v>396447.5</v>
      </c>
      <c r="E20" s="60">
        <v>395307.4</v>
      </c>
      <c r="F20" s="60">
        <v>76311.600000000006</v>
      </c>
      <c r="G20" s="13">
        <f t="shared" si="1"/>
        <v>19.304369207356096</v>
      </c>
      <c r="H20" s="90"/>
      <c r="J20" s="101"/>
      <c r="K20" s="101"/>
    </row>
    <row r="21" spans="1:11" ht="42" customHeight="1" x14ac:dyDescent="0.25">
      <c r="A21" s="104"/>
      <c r="B21" s="105"/>
      <c r="C21" s="54" t="s">
        <v>96</v>
      </c>
      <c r="D21" s="60">
        <v>79323</v>
      </c>
      <c r="E21" s="60">
        <v>0</v>
      </c>
      <c r="F21" s="60">
        <v>0</v>
      </c>
      <c r="G21" s="13">
        <v>0</v>
      </c>
      <c r="H21" s="90"/>
      <c r="J21" s="101"/>
      <c r="K21" s="101"/>
    </row>
    <row r="22" spans="1:11" ht="42" customHeight="1" x14ac:dyDescent="0.25">
      <c r="A22" s="104"/>
      <c r="B22" s="105"/>
      <c r="C22" s="55" t="s">
        <v>11</v>
      </c>
      <c r="D22" s="60">
        <f>SUM(D18:D21)</f>
        <v>2313088.7000000002</v>
      </c>
      <c r="E22" s="60">
        <f t="shared" ref="E22:F22" si="4">SUM(E18:E21)</f>
        <v>2232625.6</v>
      </c>
      <c r="F22" s="60">
        <f t="shared" si="4"/>
        <v>421620.5</v>
      </c>
      <c r="G22" s="13">
        <f t="shared" si="1"/>
        <v>18.884514268760512</v>
      </c>
      <c r="H22" s="90"/>
    </row>
    <row r="23" spans="1:11" x14ac:dyDescent="0.25">
      <c r="A23" s="89" t="s">
        <v>26</v>
      </c>
      <c r="B23" s="91" t="s">
        <v>74</v>
      </c>
      <c r="C23" s="35" t="s">
        <v>7</v>
      </c>
      <c r="D23" s="13">
        <v>0</v>
      </c>
      <c r="E23" s="13">
        <v>0</v>
      </c>
      <c r="F23" s="13">
        <v>0</v>
      </c>
      <c r="G23" s="13">
        <v>0</v>
      </c>
      <c r="H23" s="90" t="s">
        <v>237</v>
      </c>
    </row>
    <row r="24" spans="1:11" ht="25.5" x14ac:dyDescent="0.25">
      <c r="A24" s="89"/>
      <c r="B24" s="91"/>
      <c r="C24" s="59" t="s">
        <v>101</v>
      </c>
      <c r="D24" s="13">
        <v>2537.1999999999998</v>
      </c>
      <c r="E24" s="13">
        <v>2537.1999999999998</v>
      </c>
      <c r="F24" s="13">
        <v>0</v>
      </c>
      <c r="G24" s="13">
        <f t="shared" si="1"/>
        <v>0</v>
      </c>
      <c r="H24" s="90"/>
    </row>
    <row r="25" spans="1:11" x14ac:dyDescent="0.25">
      <c r="A25" s="89"/>
      <c r="B25" s="91"/>
      <c r="C25" s="59" t="s">
        <v>95</v>
      </c>
      <c r="D25" s="13">
        <v>0</v>
      </c>
      <c r="E25" s="13">
        <v>0</v>
      </c>
      <c r="F25" s="13">
        <v>0</v>
      </c>
      <c r="G25" s="13">
        <v>0</v>
      </c>
      <c r="H25" s="90"/>
    </row>
    <row r="26" spans="1:11" ht="25.5" x14ac:dyDescent="0.25">
      <c r="A26" s="89"/>
      <c r="B26" s="91"/>
      <c r="C26" s="54" t="s">
        <v>96</v>
      </c>
      <c r="D26" s="13">
        <v>0</v>
      </c>
      <c r="E26" s="13">
        <v>0</v>
      </c>
      <c r="F26" s="13">
        <v>0</v>
      </c>
      <c r="G26" s="13">
        <v>0</v>
      </c>
      <c r="H26" s="90"/>
    </row>
    <row r="27" spans="1:11" x14ac:dyDescent="0.25">
      <c r="A27" s="89"/>
      <c r="B27" s="91"/>
      <c r="C27" s="55" t="s">
        <v>11</v>
      </c>
      <c r="D27" s="13">
        <f>SUM(D23:D26)</f>
        <v>2537.1999999999998</v>
      </c>
      <c r="E27" s="13">
        <f t="shared" ref="E27:F27" si="5">SUM(E23:E26)</f>
        <v>2537.1999999999998</v>
      </c>
      <c r="F27" s="13">
        <f t="shared" si="5"/>
        <v>0</v>
      </c>
      <c r="G27" s="13">
        <f t="shared" si="1"/>
        <v>0</v>
      </c>
      <c r="H27" s="90"/>
    </row>
    <row r="28" spans="1:11" x14ac:dyDescent="0.25">
      <c r="A28" s="89" t="s">
        <v>28</v>
      </c>
      <c r="B28" s="91" t="s">
        <v>75</v>
      </c>
      <c r="C28" s="35" t="s">
        <v>7</v>
      </c>
      <c r="D28" s="13">
        <v>0</v>
      </c>
      <c r="E28" s="13">
        <v>0</v>
      </c>
      <c r="F28" s="13">
        <v>0</v>
      </c>
      <c r="G28" s="13">
        <v>0</v>
      </c>
      <c r="H28" s="90" t="s">
        <v>238</v>
      </c>
    </row>
    <row r="29" spans="1:11" ht="25.5" x14ac:dyDescent="0.25">
      <c r="A29" s="89"/>
      <c r="B29" s="91"/>
      <c r="C29" s="59" t="s">
        <v>101</v>
      </c>
      <c r="D29" s="13">
        <v>38313.300000000003</v>
      </c>
      <c r="E29" s="13">
        <v>38313.300000000003</v>
      </c>
      <c r="F29" s="13">
        <v>0</v>
      </c>
      <c r="G29" s="13">
        <f t="shared" si="1"/>
        <v>0</v>
      </c>
      <c r="H29" s="90"/>
    </row>
    <row r="30" spans="1:11" x14ac:dyDescent="0.25">
      <c r="A30" s="89"/>
      <c r="B30" s="91"/>
      <c r="C30" s="59" t="s">
        <v>95</v>
      </c>
      <c r="D30" s="13">
        <v>10332.799999999999</v>
      </c>
      <c r="E30" s="13">
        <v>10332.799999999999</v>
      </c>
      <c r="F30" s="13">
        <v>1</v>
      </c>
      <c r="G30" s="13">
        <f t="shared" si="1"/>
        <v>9.6779188603282763E-3</v>
      </c>
      <c r="H30" s="90"/>
    </row>
    <row r="31" spans="1:11" ht="25.5" x14ac:dyDescent="0.25">
      <c r="A31" s="89"/>
      <c r="B31" s="91"/>
      <c r="C31" s="54" t="s">
        <v>96</v>
      </c>
      <c r="D31" s="13">
        <v>3034</v>
      </c>
      <c r="E31" s="13">
        <v>0</v>
      </c>
      <c r="F31" s="13">
        <v>0</v>
      </c>
      <c r="G31" s="13">
        <v>0</v>
      </c>
      <c r="H31" s="90"/>
    </row>
    <row r="32" spans="1:11" x14ac:dyDescent="0.25">
      <c r="A32" s="89"/>
      <c r="B32" s="91"/>
      <c r="C32" s="55" t="s">
        <v>11</v>
      </c>
      <c r="D32" s="13">
        <f>SUM(D28:D31)</f>
        <v>51680.100000000006</v>
      </c>
      <c r="E32" s="13">
        <f t="shared" ref="E32:F32" si="6">SUM(E28:E31)</f>
        <v>48646.100000000006</v>
      </c>
      <c r="F32" s="13">
        <f t="shared" si="6"/>
        <v>1</v>
      </c>
      <c r="G32" s="13">
        <f t="shared" si="1"/>
        <v>2.0556632494691247E-3</v>
      </c>
      <c r="H32" s="90"/>
    </row>
    <row r="33" spans="1:8" ht="32.1" customHeight="1" x14ac:dyDescent="0.25">
      <c r="A33" s="89" t="s">
        <v>31</v>
      </c>
      <c r="B33" s="91" t="s">
        <v>76</v>
      </c>
      <c r="C33" s="35" t="s">
        <v>7</v>
      </c>
      <c r="D33" s="13">
        <v>0</v>
      </c>
      <c r="E33" s="13">
        <v>0</v>
      </c>
      <c r="F33" s="13">
        <v>0</v>
      </c>
      <c r="G33" s="13">
        <v>0</v>
      </c>
      <c r="H33" s="90" t="s">
        <v>239</v>
      </c>
    </row>
    <row r="34" spans="1:8" ht="32.1" customHeight="1" x14ac:dyDescent="0.25">
      <c r="A34" s="89"/>
      <c r="B34" s="91"/>
      <c r="C34" s="59" t="s">
        <v>101</v>
      </c>
      <c r="D34" s="13">
        <v>0</v>
      </c>
      <c r="E34" s="13">
        <v>0</v>
      </c>
      <c r="F34" s="13">
        <v>0</v>
      </c>
      <c r="G34" s="13">
        <v>0</v>
      </c>
      <c r="H34" s="90"/>
    </row>
    <row r="35" spans="1:8" ht="32.1" customHeight="1" x14ac:dyDescent="0.25">
      <c r="A35" s="89"/>
      <c r="B35" s="91"/>
      <c r="C35" s="59" t="s">
        <v>95</v>
      </c>
      <c r="D35" s="13">
        <v>86328.5</v>
      </c>
      <c r="E35" s="13">
        <v>86328.5</v>
      </c>
      <c r="F35" s="13">
        <v>17930.599999999999</v>
      </c>
      <c r="G35" s="13">
        <f t="shared" si="1"/>
        <v>20.770197559322817</v>
      </c>
      <c r="H35" s="90"/>
    </row>
    <row r="36" spans="1:8" ht="32.1" customHeight="1" x14ac:dyDescent="0.25">
      <c r="A36" s="89"/>
      <c r="B36" s="91"/>
      <c r="C36" s="54" t="s">
        <v>96</v>
      </c>
      <c r="D36" s="13">
        <v>300</v>
      </c>
      <c r="E36" s="13">
        <v>0</v>
      </c>
      <c r="F36" s="13">
        <v>96.5</v>
      </c>
      <c r="G36" s="13">
        <f>F36/D36*100</f>
        <v>32.166666666666664</v>
      </c>
      <c r="H36" s="90"/>
    </row>
    <row r="37" spans="1:8" ht="32.1" customHeight="1" x14ac:dyDescent="0.25">
      <c r="A37" s="89"/>
      <c r="B37" s="91"/>
      <c r="C37" s="55" t="s">
        <v>11</v>
      </c>
      <c r="D37" s="13">
        <f>SUM(D33:D36)</f>
        <v>86628.5</v>
      </c>
      <c r="E37" s="13">
        <f t="shared" ref="E37:F37" si="7">SUM(E33:E36)</f>
        <v>86328.5</v>
      </c>
      <c r="F37" s="13">
        <f t="shared" si="7"/>
        <v>18027.099999999999</v>
      </c>
      <c r="G37" s="13">
        <f t="shared" si="1"/>
        <v>20.881979879182424</v>
      </c>
      <c r="H37" s="90"/>
    </row>
    <row r="38" spans="1:8" ht="35.1" customHeight="1" x14ac:dyDescent="0.25">
      <c r="A38" s="89" t="s">
        <v>33</v>
      </c>
      <c r="B38" s="91" t="s">
        <v>77</v>
      </c>
      <c r="C38" s="35" t="s">
        <v>7</v>
      </c>
      <c r="D38" s="61">
        <v>0</v>
      </c>
      <c r="E38" s="61">
        <v>0</v>
      </c>
      <c r="F38" s="61">
        <v>0</v>
      </c>
      <c r="G38" s="13">
        <v>0</v>
      </c>
      <c r="H38" s="92" t="s">
        <v>268</v>
      </c>
    </row>
    <row r="39" spans="1:8" ht="35.1" customHeight="1" x14ac:dyDescent="0.25">
      <c r="A39" s="89"/>
      <c r="B39" s="91"/>
      <c r="C39" s="59" t="s">
        <v>101</v>
      </c>
      <c r="D39" s="13">
        <v>0</v>
      </c>
      <c r="E39" s="13">
        <v>1150</v>
      </c>
      <c r="F39" s="13">
        <v>0</v>
      </c>
      <c r="G39" s="13">
        <f t="shared" si="1"/>
        <v>0</v>
      </c>
      <c r="H39" s="93"/>
    </row>
    <row r="40" spans="1:8" ht="35.1" customHeight="1" x14ac:dyDescent="0.25">
      <c r="A40" s="89"/>
      <c r="B40" s="91"/>
      <c r="C40" s="59" t="s">
        <v>95</v>
      </c>
      <c r="D40" s="13">
        <v>2263.1999999999998</v>
      </c>
      <c r="E40" s="13">
        <v>5286.7</v>
      </c>
      <c r="F40" s="13">
        <v>1727.6</v>
      </c>
      <c r="G40" s="13">
        <f t="shared" si="1"/>
        <v>32.678230275975565</v>
      </c>
      <c r="H40" s="93"/>
    </row>
    <row r="41" spans="1:8" ht="35.1" customHeight="1" x14ac:dyDescent="0.25">
      <c r="A41" s="89"/>
      <c r="B41" s="91"/>
      <c r="C41" s="54" t="s">
        <v>96</v>
      </c>
      <c r="D41" s="13">
        <v>0</v>
      </c>
      <c r="E41" s="13">
        <v>0</v>
      </c>
      <c r="F41" s="13">
        <v>0</v>
      </c>
      <c r="G41" s="13">
        <v>0</v>
      </c>
      <c r="H41" s="93"/>
    </row>
    <row r="42" spans="1:8" ht="35.1" customHeight="1" x14ac:dyDescent="0.25">
      <c r="A42" s="89"/>
      <c r="B42" s="91"/>
      <c r="C42" s="55" t="s">
        <v>11</v>
      </c>
      <c r="D42" s="13">
        <f>SUM(D38:D41)</f>
        <v>2263.1999999999998</v>
      </c>
      <c r="E42" s="13">
        <f>E39+E40</f>
        <v>6436.7</v>
      </c>
      <c r="F42" s="13">
        <f>F40</f>
        <v>1727.6</v>
      </c>
      <c r="G42" s="13">
        <f t="shared" si="1"/>
        <v>26.839840290832257</v>
      </c>
      <c r="H42" s="94"/>
    </row>
  </sheetData>
  <mergeCells count="29">
    <mergeCell ref="A1:B2"/>
    <mergeCell ref="H1:H2"/>
    <mergeCell ref="C1:C2"/>
    <mergeCell ref="D1:G1"/>
    <mergeCell ref="J20:K21"/>
    <mergeCell ref="A3:A7"/>
    <mergeCell ref="H3:H7"/>
    <mergeCell ref="B3:B7"/>
    <mergeCell ref="A13:A17"/>
    <mergeCell ref="H8:H12"/>
    <mergeCell ref="B13:B17"/>
    <mergeCell ref="A18:A22"/>
    <mergeCell ref="H18:H22"/>
    <mergeCell ref="B18:B22"/>
    <mergeCell ref="A8:A12"/>
    <mergeCell ref="B8:B12"/>
    <mergeCell ref="B33:B37"/>
    <mergeCell ref="H33:H37"/>
    <mergeCell ref="A33:A37"/>
    <mergeCell ref="B38:B42"/>
    <mergeCell ref="A38:A42"/>
    <mergeCell ref="H38:H42"/>
    <mergeCell ref="H13:H17"/>
    <mergeCell ref="A23:A27"/>
    <mergeCell ref="H23:H27"/>
    <mergeCell ref="B23:B27"/>
    <mergeCell ref="A28:A32"/>
    <mergeCell ref="B28:B32"/>
    <mergeCell ref="H28:H32"/>
  </mergeCells>
  <pageMargins left="0.7" right="0.7" top="0.75" bottom="0.75" header="0.3" footer="0.3"/>
  <pageSetup paperSize="9" scale="69" fitToHeight="0" orientation="landscape" r:id="rId1"/>
  <rowBreaks count="1" manualBreakCount="1">
    <brk id="32" max="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zoomScaleNormal="100" workbookViewId="0">
      <selection activeCell="H18" sqref="H18:H22"/>
    </sheetView>
  </sheetViews>
  <sheetFormatPr defaultRowHeight="12.75" x14ac:dyDescent="0.2"/>
  <cols>
    <col min="1" max="1" width="4.85546875" style="18" bestFit="1" customWidth="1"/>
    <col min="2" max="2" width="37.7109375" style="18" customWidth="1"/>
    <col min="3" max="3" width="20.42578125" style="18" customWidth="1"/>
    <col min="4" max="4" width="14.5703125" style="18" bestFit="1" customWidth="1"/>
    <col min="5" max="7" width="12.85546875" style="18" customWidth="1"/>
    <col min="8" max="8" width="58.7109375" style="18" customWidth="1"/>
    <col min="9" max="16384" width="9.140625" style="18"/>
  </cols>
  <sheetData>
    <row r="1" spans="1:8" x14ac:dyDescent="0.2">
      <c r="A1" s="95" t="s">
        <v>0</v>
      </c>
      <c r="B1" s="95"/>
      <c r="C1" s="95" t="s">
        <v>1</v>
      </c>
      <c r="D1" s="98" t="s">
        <v>70</v>
      </c>
      <c r="E1" s="99"/>
      <c r="F1" s="99"/>
      <c r="G1" s="100"/>
      <c r="H1" s="96" t="s">
        <v>2</v>
      </c>
    </row>
    <row r="2" spans="1:8" ht="38.25" x14ac:dyDescent="0.2">
      <c r="A2" s="95"/>
      <c r="B2" s="95"/>
      <c r="C2" s="95"/>
      <c r="D2" s="45" t="s">
        <v>66</v>
      </c>
      <c r="E2" s="4" t="s">
        <v>69</v>
      </c>
      <c r="F2" s="4" t="s">
        <v>4</v>
      </c>
      <c r="G2" s="4" t="s">
        <v>5</v>
      </c>
      <c r="H2" s="97"/>
    </row>
    <row r="3" spans="1:8" x14ac:dyDescent="0.2">
      <c r="A3" s="96" t="s">
        <v>59</v>
      </c>
      <c r="B3" s="103" t="s">
        <v>60</v>
      </c>
      <c r="C3" s="35" t="s">
        <v>7</v>
      </c>
      <c r="D3" s="13">
        <f>D13+D18+D23+D28</f>
        <v>4917.8</v>
      </c>
      <c r="E3" s="13">
        <f>E13+E18+E23+E28+E8</f>
        <v>4917.8</v>
      </c>
      <c r="F3" s="13">
        <f>F13+F18+F23+F28+F8</f>
        <v>1100</v>
      </c>
      <c r="G3" s="13">
        <f>F3/E3*100</f>
        <v>22.367725405669201</v>
      </c>
      <c r="H3" s="114"/>
    </row>
    <row r="4" spans="1:8" ht="25.5" x14ac:dyDescent="0.2">
      <c r="A4" s="96"/>
      <c r="B4" s="103">
        <v>0</v>
      </c>
      <c r="C4" s="59" t="s">
        <v>101</v>
      </c>
      <c r="D4" s="13">
        <f t="shared" ref="D4:D6" si="0">D14+D19+D24+D29</f>
        <v>1912</v>
      </c>
      <c r="E4" s="13">
        <f t="shared" ref="E4:F6" si="1">E14+E19+E24+E29+E9</f>
        <v>2092</v>
      </c>
      <c r="F4" s="13">
        <f t="shared" si="1"/>
        <v>304.3</v>
      </c>
      <c r="G4" s="13">
        <f t="shared" ref="G4:G32" si="2">F4/E4*100</f>
        <v>14.545889101338433</v>
      </c>
      <c r="H4" s="114"/>
    </row>
    <row r="5" spans="1:8" x14ac:dyDescent="0.2">
      <c r="A5" s="96"/>
      <c r="B5" s="103">
        <v>0</v>
      </c>
      <c r="C5" s="59" t="s">
        <v>95</v>
      </c>
      <c r="D5" s="13">
        <f t="shared" si="0"/>
        <v>648707</v>
      </c>
      <c r="E5" s="13">
        <f>E15+E20+E25+E30+E10</f>
        <v>649640.6</v>
      </c>
      <c r="F5" s="13">
        <f t="shared" si="1"/>
        <v>160047.29999999999</v>
      </c>
      <c r="G5" s="13">
        <f t="shared" si="2"/>
        <v>24.63628350814281</v>
      </c>
      <c r="H5" s="114"/>
    </row>
    <row r="6" spans="1:8" ht="25.5" x14ac:dyDescent="0.2">
      <c r="A6" s="96"/>
      <c r="B6" s="103"/>
      <c r="C6" s="54" t="s">
        <v>96</v>
      </c>
      <c r="D6" s="13">
        <f t="shared" si="0"/>
        <v>0</v>
      </c>
      <c r="E6" s="13">
        <f t="shared" si="1"/>
        <v>0</v>
      </c>
      <c r="F6" s="13">
        <f t="shared" si="1"/>
        <v>0</v>
      </c>
      <c r="G6" s="13">
        <v>0</v>
      </c>
      <c r="H6" s="114"/>
    </row>
    <row r="7" spans="1:8" x14ac:dyDescent="0.2">
      <c r="A7" s="96"/>
      <c r="B7" s="103"/>
      <c r="C7" s="12" t="s">
        <v>11</v>
      </c>
      <c r="D7" s="14">
        <f>SUM(D3:D6)</f>
        <v>655536.80000000005</v>
      </c>
      <c r="E7" s="14">
        <f>SUM(E3:E6)</f>
        <v>656650.4</v>
      </c>
      <c r="F7" s="14">
        <f>SUM(F3:F6)</f>
        <v>161451.59999999998</v>
      </c>
      <c r="G7" s="14">
        <f t="shared" si="2"/>
        <v>24.587147133390914</v>
      </c>
      <c r="H7" s="114"/>
    </row>
    <row r="8" spans="1:8" x14ac:dyDescent="0.2">
      <c r="A8" s="155" t="s">
        <v>12</v>
      </c>
      <c r="B8" s="92" t="s">
        <v>173</v>
      </c>
      <c r="C8" s="35" t="s">
        <v>7</v>
      </c>
      <c r="D8" s="13">
        <v>0</v>
      </c>
      <c r="E8" s="13">
        <v>0</v>
      </c>
      <c r="F8" s="13">
        <v>0</v>
      </c>
      <c r="G8" s="13">
        <v>0</v>
      </c>
      <c r="H8" s="92" t="s">
        <v>228</v>
      </c>
    </row>
    <row r="9" spans="1:8" ht="25.5" x14ac:dyDescent="0.2">
      <c r="A9" s="156"/>
      <c r="B9" s="93"/>
      <c r="C9" s="59" t="s">
        <v>101</v>
      </c>
      <c r="D9" s="13">
        <v>0</v>
      </c>
      <c r="E9" s="13">
        <v>0</v>
      </c>
      <c r="F9" s="13">
        <v>0</v>
      </c>
      <c r="G9" s="13">
        <v>0</v>
      </c>
      <c r="H9" s="93"/>
    </row>
    <row r="10" spans="1:8" x14ac:dyDescent="0.2">
      <c r="A10" s="156"/>
      <c r="B10" s="93"/>
      <c r="C10" s="59" t="s">
        <v>95</v>
      </c>
      <c r="D10" s="13">
        <v>0</v>
      </c>
      <c r="E10" s="13">
        <v>119.7</v>
      </c>
      <c r="F10" s="13">
        <v>0</v>
      </c>
      <c r="G10" s="13">
        <v>0</v>
      </c>
      <c r="H10" s="93"/>
    </row>
    <row r="11" spans="1:8" ht="25.5" x14ac:dyDescent="0.2">
      <c r="A11" s="156"/>
      <c r="B11" s="93"/>
      <c r="C11" s="54" t="s">
        <v>96</v>
      </c>
      <c r="D11" s="13">
        <v>0</v>
      </c>
      <c r="E11" s="13">
        <v>0</v>
      </c>
      <c r="F11" s="13">
        <v>0</v>
      </c>
      <c r="G11" s="13">
        <v>0</v>
      </c>
      <c r="H11" s="93"/>
    </row>
    <row r="12" spans="1:8" x14ac:dyDescent="0.2">
      <c r="A12" s="157"/>
      <c r="B12" s="94"/>
      <c r="C12" s="55" t="s">
        <v>11</v>
      </c>
      <c r="D12" s="13">
        <f>SUM(D8:D11)</f>
        <v>0</v>
      </c>
      <c r="E12" s="13">
        <f>SUM(E8:E11)</f>
        <v>119.7</v>
      </c>
      <c r="F12" s="13">
        <f>SUM(F8:F11)</f>
        <v>0</v>
      </c>
      <c r="G12" s="13">
        <v>0</v>
      </c>
      <c r="H12" s="94"/>
    </row>
    <row r="13" spans="1:8" x14ac:dyDescent="0.2">
      <c r="A13" s="123" t="s">
        <v>15</v>
      </c>
      <c r="B13" s="91" t="s">
        <v>174</v>
      </c>
      <c r="C13" s="35" t="s">
        <v>7</v>
      </c>
      <c r="D13" s="13">
        <v>0</v>
      </c>
      <c r="E13" s="13">
        <v>0</v>
      </c>
      <c r="F13" s="13">
        <v>0</v>
      </c>
      <c r="G13" s="13">
        <v>0</v>
      </c>
      <c r="H13" s="91" t="s">
        <v>229</v>
      </c>
    </row>
    <row r="14" spans="1:8" ht="25.5" x14ac:dyDescent="0.2">
      <c r="A14" s="123"/>
      <c r="B14" s="91"/>
      <c r="C14" s="59" t="s">
        <v>101</v>
      </c>
      <c r="D14" s="13">
        <v>0</v>
      </c>
      <c r="E14" s="13">
        <v>0</v>
      </c>
      <c r="F14" s="13">
        <v>0</v>
      </c>
      <c r="G14" s="13">
        <v>0</v>
      </c>
      <c r="H14" s="91"/>
    </row>
    <row r="15" spans="1:8" x14ac:dyDescent="0.2">
      <c r="A15" s="123"/>
      <c r="B15" s="91"/>
      <c r="C15" s="59" t="s">
        <v>95</v>
      </c>
      <c r="D15" s="13">
        <v>60</v>
      </c>
      <c r="E15" s="13">
        <v>60</v>
      </c>
      <c r="F15" s="13">
        <v>0</v>
      </c>
      <c r="G15" s="13">
        <v>0</v>
      </c>
      <c r="H15" s="91"/>
    </row>
    <row r="16" spans="1:8" ht="25.5" x14ac:dyDescent="0.2">
      <c r="A16" s="123"/>
      <c r="B16" s="91"/>
      <c r="C16" s="54" t="s">
        <v>96</v>
      </c>
      <c r="D16" s="13">
        <v>0</v>
      </c>
      <c r="E16" s="13">
        <v>0</v>
      </c>
      <c r="F16" s="13">
        <v>0</v>
      </c>
      <c r="G16" s="13">
        <v>0</v>
      </c>
      <c r="H16" s="91"/>
    </row>
    <row r="17" spans="1:8" x14ac:dyDescent="0.2">
      <c r="A17" s="123"/>
      <c r="B17" s="91"/>
      <c r="C17" s="55" t="s">
        <v>11</v>
      </c>
      <c r="D17" s="13">
        <f>SUM(D13:D16)</f>
        <v>60</v>
      </c>
      <c r="E17" s="13">
        <f>SUM(E13:E16)</f>
        <v>60</v>
      </c>
      <c r="F17" s="13">
        <f>SUM(F13:F16)</f>
        <v>0</v>
      </c>
      <c r="G17" s="13">
        <v>0</v>
      </c>
      <c r="H17" s="91"/>
    </row>
    <row r="18" spans="1:8" x14ac:dyDescent="0.2">
      <c r="A18" s="123" t="s">
        <v>17</v>
      </c>
      <c r="B18" s="192" t="s">
        <v>175</v>
      </c>
      <c r="C18" s="35" t="s">
        <v>7</v>
      </c>
      <c r="D18" s="13">
        <v>0</v>
      </c>
      <c r="E18" s="13">
        <v>0</v>
      </c>
      <c r="F18" s="13">
        <v>0</v>
      </c>
      <c r="G18" s="13">
        <v>0</v>
      </c>
      <c r="H18" s="115" t="s">
        <v>234</v>
      </c>
    </row>
    <row r="19" spans="1:8" ht="25.5" x14ac:dyDescent="0.2">
      <c r="A19" s="123"/>
      <c r="B19" s="192"/>
      <c r="C19" s="59" t="s">
        <v>101</v>
      </c>
      <c r="D19" s="13">
        <v>0</v>
      </c>
      <c r="E19" s="13">
        <v>0</v>
      </c>
      <c r="F19" s="13">
        <v>0</v>
      </c>
      <c r="G19" s="13">
        <v>0</v>
      </c>
      <c r="H19" s="115"/>
    </row>
    <row r="20" spans="1:8" x14ac:dyDescent="0.2">
      <c r="A20" s="123"/>
      <c r="B20" s="192"/>
      <c r="C20" s="59" t="s">
        <v>95</v>
      </c>
      <c r="D20" s="13">
        <v>610</v>
      </c>
      <c r="E20" s="13">
        <v>490.3</v>
      </c>
      <c r="F20" s="13">
        <v>203.4</v>
      </c>
      <c r="G20" s="13">
        <f t="shared" si="2"/>
        <v>41.484805221293087</v>
      </c>
      <c r="H20" s="115"/>
    </row>
    <row r="21" spans="1:8" ht="25.5" x14ac:dyDescent="0.2">
      <c r="A21" s="123"/>
      <c r="B21" s="192"/>
      <c r="C21" s="54" t="s">
        <v>96</v>
      </c>
      <c r="D21" s="13">
        <v>0</v>
      </c>
      <c r="E21" s="13">
        <v>0</v>
      </c>
      <c r="F21" s="13">
        <v>0</v>
      </c>
      <c r="G21" s="13">
        <v>0</v>
      </c>
      <c r="H21" s="115"/>
    </row>
    <row r="22" spans="1:8" x14ac:dyDescent="0.2">
      <c r="A22" s="123"/>
      <c r="B22" s="192"/>
      <c r="C22" s="55" t="s">
        <v>11</v>
      </c>
      <c r="D22" s="13">
        <f>SUM(D18:D21)</f>
        <v>610</v>
      </c>
      <c r="E22" s="13">
        <f>SUM(E18:E21)</f>
        <v>490.3</v>
      </c>
      <c r="F22" s="13">
        <f>SUM(F18:F21)</f>
        <v>203.4</v>
      </c>
      <c r="G22" s="13">
        <f t="shared" si="2"/>
        <v>41.484805221293087</v>
      </c>
      <c r="H22" s="115"/>
    </row>
    <row r="23" spans="1:8" x14ac:dyDescent="0.2">
      <c r="A23" s="89" t="s">
        <v>26</v>
      </c>
      <c r="B23" s="91" t="s">
        <v>176</v>
      </c>
      <c r="C23" s="35" t="s">
        <v>7</v>
      </c>
      <c r="D23" s="13">
        <v>0</v>
      </c>
      <c r="E23" s="13">
        <v>0</v>
      </c>
      <c r="F23" s="13">
        <v>0</v>
      </c>
      <c r="G23" s="13">
        <v>0</v>
      </c>
      <c r="H23" s="91" t="s">
        <v>230</v>
      </c>
    </row>
    <row r="24" spans="1:8" ht="25.5" x14ac:dyDescent="0.2">
      <c r="A24" s="89"/>
      <c r="B24" s="91"/>
      <c r="C24" s="59" t="s">
        <v>101</v>
      </c>
      <c r="D24" s="13">
        <v>0</v>
      </c>
      <c r="E24" s="13">
        <v>180</v>
      </c>
      <c r="F24" s="13">
        <v>180</v>
      </c>
      <c r="G24" s="13">
        <v>0</v>
      </c>
      <c r="H24" s="91"/>
    </row>
    <row r="25" spans="1:8" x14ac:dyDescent="0.2">
      <c r="A25" s="89"/>
      <c r="B25" s="91"/>
      <c r="C25" s="59" t="s">
        <v>95</v>
      </c>
      <c r="D25" s="13">
        <v>648037</v>
      </c>
      <c r="E25" s="13">
        <v>648970.6</v>
      </c>
      <c r="F25" s="13">
        <v>159843.9</v>
      </c>
      <c r="G25" s="13">
        <f t="shared" si="2"/>
        <v>24.630376168042126</v>
      </c>
      <c r="H25" s="91"/>
    </row>
    <row r="26" spans="1:8" ht="25.5" x14ac:dyDescent="0.2">
      <c r="A26" s="89"/>
      <c r="B26" s="91"/>
      <c r="C26" s="54" t="s">
        <v>96</v>
      </c>
      <c r="D26" s="13">
        <v>0</v>
      </c>
      <c r="E26" s="13">
        <v>0</v>
      </c>
      <c r="F26" s="13">
        <v>0</v>
      </c>
      <c r="G26" s="13">
        <v>0</v>
      </c>
      <c r="H26" s="91"/>
    </row>
    <row r="27" spans="1:8" x14ac:dyDescent="0.2">
      <c r="A27" s="89"/>
      <c r="B27" s="91"/>
      <c r="C27" s="55" t="s">
        <v>11</v>
      </c>
      <c r="D27" s="13">
        <f>SUM(D23:D26)</f>
        <v>648037</v>
      </c>
      <c r="E27" s="13">
        <f>SUM(E23:E26)</f>
        <v>649150.6</v>
      </c>
      <c r="F27" s="13">
        <f>SUM(F23:F26)</f>
        <v>160023.9</v>
      </c>
      <c r="G27" s="13">
        <f t="shared" si="2"/>
        <v>24.651275066217298</v>
      </c>
      <c r="H27" s="91"/>
    </row>
    <row r="28" spans="1:8" x14ac:dyDescent="0.2">
      <c r="A28" s="89" t="s">
        <v>28</v>
      </c>
      <c r="B28" s="91" t="s">
        <v>177</v>
      </c>
      <c r="C28" s="35" t="s">
        <v>7</v>
      </c>
      <c r="D28" s="13">
        <v>4917.8</v>
      </c>
      <c r="E28" s="13">
        <v>4917.8</v>
      </c>
      <c r="F28" s="13">
        <v>1100</v>
      </c>
      <c r="G28" s="13">
        <f t="shared" si="2"/>
        <v>22.367725405669201</v>
      </c>
      <c r="H28" s="91" t="s">
        <v>65</v>
      </c>
    </row>
    <row r="29" spans="1:8" ht="25.5" x14ac:dyDescent="0.2">
      <c r="A29" s="89"/>
      <c r="B29" s="91"/>
      <c r="C29" s="59" t="s">
        <v>101</v>
      </c>
      <c r="D29" s="13">
        <v>1912</v>
      </c>
      <c r="E29" s="13">
        <v>1912</v>
      </c>
      <c r="F29" s="13">
        <v>124.3</v>
      </c>
      <c r="G29" s="13">
        <f t="shared" si="2"/>
        <v>6.5010460251046025</v>
      </c>
      <c r="H29" s="91"/>
    </row>
    <row r="30" spans="1:8" x14ac:dyDescent="0.2">
      <c r="A30" s="89"/>
      <c r="B30" s="91"/>
      <c r="C30" s="59" t="s">
        <v>95</v>
      </c>
      <c r="D30" s="13">
        <v>0</v>
      </c>
      <c r="E30" s="13">
        <v>0</v>
      </c>
      <c r="F30" s="13">
        <v>0</v>
      </c>
      <c r="G30" s="13">
        <v>0</v>
      </c>
      <c r="H30" s="91"/>
    </row>
    <row r="31" spans="1:8" ht="25.5" x14ac:dyDescent="0.2">
      <c r="A31" s="89"/>
      <c r="B31" s="91"/>
      <c r="C31" s="54" t="s">
        <v>96</v>
      </c>
      <c r="D31" s="13">
        <v>0</v>
      </c>
      <c r="E31" s="13">
        <v>0</v>
      </c>
      <c r="F31" s="13">
        <v>0</v>
      </c>
      <c r="G31" s="13">
        <v>0</v>
      </c>
      <c r="H31" s="91"/>
    </row>
    <row r="32" spans="1:8" x14ac:dyDescent="0.2">
      <c r="A32" s="89"/>
      <c r="B32" s="91"/>
      <c r="C32" s="55" t="s">
        <v>11</v>
      </c>
      <c r="D32" s="13">
        <f>SUM(D28:D31)</f>
        <v>6829.8</v>
      </c>
      <c r="E32" s="13">
        <f>SUM(E28:E31)</f>
        <v>6829.8</v>
      </c>
      <c r="F32" s="13">
        <f>SUM(F28:F31)</f>
        <v>1224.3</v>
      </c>
      <c r="G32" s="13">
        <f t="shared" si="2"/>
        <v>17.925854344197486</v>
      </c>
      <c r="H32" s="91"/>
    </row>
  </sheetData>
  <mergeCells count="22">
    <mergeCell ref="A28:A32"/>
    <mergeCell ref="B28:B32"/>
    <mergeCell ref="A23:A27"/>
    <mergeCell ref="B23:B27"/>
    <mergeCell ref="H23:H27"/>
    <mergeCell ref="H28:H32"/>
    <mergeCell ref="A1:B2"/>
    <mergeCell ref="C1:C2"/>
    <mergeCell ref="H1:H2"/>
    <mergeCell ref="D1:G1"/>
    <mergeCell ref="A3:A7"/>
    <mergeCell ref="B3:B7"/>
    <mergeCell ref="H3:H7"/>
    <mergeCell ref="B8:B12"/>
    <mergeCell ref="A8:A12"/>
    <mergeCell ref="H8:H12"/>
    <mergeCell ref="H18:H22"/>
    <mergeCell ref="B18:B22"/>
    <mergeCell ref="A18:A22"/>
    <mergeCell ref="A13:A17"/>
    <mergeCell ref="B13:B17"/>
    <mergeCell ref="H13:H17"/>
  </mergeCells>
  <pageMargins left="0.7" right="0.7" top="0.75" bottom="0.75" header="0.3" footer="0.3"/>
  <pageSetup paperSize="9" scale="75"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opLeftCell="A8" zoomScaleNormal="100" workbookViewId="0">
      <selection activeCell="H33" sqref="H33:H37"/>
    </sheetView>
  </sheetViews>
  <sheetFormatPr defaultRowHeight="15" x14ac:dyDescent="0.25"/>
  <cols>
    <col min="1" max="1" width="3.5703125" bestFit="1" customWidth="1"/>
    <col min="2" max="2" width="35" customWidth="1"/>
    <col min="3" max="3" width="19.140625" customWidth="1"/>
    <col min="4" max="4" width="14.5703125" style="43" bestFit="1" customWidth="1"/>
    <col min="5" max="7" width="12.85546875" customWidth="1"/>
    <col min="8" max="8" width="55.425781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61</v>
      </c>
      <c r="B3" s="103" t="s">
        <v>62</v>
      </c>
      <c r="C3" s="35" t="s">
        <v>7</v>
      </c>
      <c r="D3" s="13">
        <f>D8+D13+D18+D23+D28+D33</f>
        <v>0</v>
      </c>
      <c r="E3" s="13">
        <f t="shared" ref="E3:F3" si="0">E8+E13+E18+E23+E28+E33</f>
        <v>0</v>
      </c>
      <c r="F3" s="13">
        <f t="shared" si="0"/>
        <v>0</v>
      </c>
      <c r="G3" s="13">
        <v>0</v>
      </c>
      <c r="H3" s="114"/>
    </row>
    <row r="4" spans="1:8" ht="25.5" x14ac:dyDescent="0.25">
      <c r="A4" s="96"/>
      <c r="B4" s="103">
        <v>0</v>
      </c>
      <c r="C4" s="59" t="s">
        <v>101</v>
      </c>
      <c r="D4" s="13">
        <f t="shared" ref="D4:F6" si="1">D9+D14+D19+D24+D29+D34</f>
        <v>0</v>
      </c>
      <c r="E4" s="13">
        <f t="shared" si="1"/>
        <v>0</v>
      </c>
      <c r="F4" s="13">
        <f t="shared" si="1"/>
        <v>0</v>
      </c>
      <c r="G4" s="13">
        <v>0</v>
      </c>
      <c r="H4" s="114"/>
    </row>
    <row r="5" spans="1:8" x14ac:dyDescent="0.25">
      <c r="A5" s="96"/>
      <c r="B5" s="103">
        <v>0</v>
      </c>
      <c r="C5" s="59" t="s">
        <v>95</v>
      </c>
      <c r="D5" s="13">
        <f t="shared" si="1"/>
        <v>126115.4</v>
      </c>
      <c r="E5" s="13">
        <f t="shared" si="1"/>
        <v>126065.40000000001</v>
      </c>
      <c r="F5" s="13">
        <f t="shared" si="1"/>
        <v>41574.299999999996</v>
      </c>
      <c r="G5" s="13">
        <f t="shared" ref="G5:G37" si="2">F5/E5*100</f>
        <v>32.978358851834045</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12" t="s">
        <v>11</v>
      </c>
      <c r="D7" s="14">
        <f>SUM(D3:D6)</f>
        <v>126115.4</v>
      </c>
      <c r="E7" s="14">
        <f>SUM(E3:E6)</f>
        <v>126065.40000000001</v>
      </c>
      <c r="F7" s="14">
        <f>SUM(F3:F6)</f>
        <v>41574.299999999996</v>
      </c>
      <c r="G7" s="14">
        <f t="shared" si="2"/>
        <v>32.978358851834045</v>
      </c>
      <c r="H7" s="114"/>
    </row>
    <row r="8" spans="1:8" x14ac:dyDescent="0.25">
      <c r="A8" s="89" t="s">
        <v>12</v>
      </c>
      <c r="B8" s="91" t="s">
        <v>178</v>
      </c>
      <c r="C8" s="35" t="s">
        <v>7</v>
      </c>
      <c r="D8" s="13">
        <v>0</v>
      </c>
      <c r="E8" s="13">
        <v>0</v>
      </c>
      <c r="F8" s="13">
        <v>0</v>
      </c>
      <c r="G8" s="13">
        <v>0</v>
      </c>
      <c r="H8" s="115" t="s">
        <v>276</v>
      </c>
    </row>
    <row r="9" spans="1:8" ht="25.5" x14ac:dyDescent="0.25">
      <c r="A9" s="89"/>
      <c r="B9" s="91"/>
      <c r="C9" s="59" t="s">
        <v>101</v>
      </c>
      <c r="D9" s="13">
        <v>0</v>
      </c>
      <c r="E9" s="13">
        <v>0</v>
      </c>
      <c r="F9" s="13">
        <v>0</v>
      </c>
      <c r="G9" s="13">
        <v>0</v>
      </c>
      <c r="H9" s="115"/>
    </row>
    <row r="10" spans="1:8" x14ac:dyDescent="0.25">
      <c r="A10" s="89"/>
      <c r="B10" s="91"/>
      <c r="C10" s="59" t="s">
        <v>95</v>
      </c>
      <c r="D10" s="13">
        <v>26560.3</v>
      </c>
      <c r="E10" s="13">
        <v>27308.799999999999</v>
      </c>
      <c r="F10" s="13">
        <v>6005.1</v>
      </c>
      <c r="G10" s="13">
        <f t="shared" si="2"/>
        <v>21.989615069135226</v>
      </c>
      <c r="H10" s="115"/>
    </row>
    <row r="11" spans="1:8" ht="25.5" x14ac:dyDescent="0.25">
      <c r="A11" s="89"/>
      <c r="B11" s="91"/>
      <c r="C11" s="54" t="s">
        <v>96</v>
      </c>
      <c r="D11" s="13">
        <v>0</v>
      </c>
      <c r="E11" s="13">
        <v>0</v>
      </c>
      <c r="F11" s="13">
        <v>0</v>
      </c>
      <c r="G11" s="13">
        <v>0</v>
      </c>
      <c r="H11" s="115"/>
    </row>
    <row r="12" spans="1:8" x14ac:dyDescent="0.25">
      <c r="A12" s="89"/>
      <c r="B12" s="91"/>
      <c r="C12" s="8" t="s">
        <v>11</v>
      </c>
      <c r="D12" s="13">
        <f>SUM(D8:D11)</f>
        <v>26560.3</v>
      </c>
      <c r="E12" s="13">
        <f>SUM(E8:E11)</f>
        <v>27308.799999999999</v>
      </c>
      <c r="F12" s="13">
        <f>SUM(F8:F11)</f>
        <v>6005.1</v>
      </c>
      <c r="G12" s="13">
        <f t="shared" si="2"/>
        <v>21.989615069135226</v>
      </c>
      <c r="H12" s="115"/>
    </row>
    <row r="13" spans="1:8" x14ac:dyDescent="0.25">
      <c r="A13" s="89" t="s">
        <v>15</v>
      </c>
      <c r="B13" s="91" t="s">
        <v>179</v>
      </c>
      <c r="C13" s="35" t="s">
        <v>7</v>
      </c>
      <c r="D13" s="13">
        <v>0</v>
      </c>
      <c r="E13" s="13">
        <v>0</v>
      </c>
      <c r="F13" s="13">
        <v>0</v>
      </c>
      <c r="G13" s="13">
        <v>0</v>
      </c>
      <c r="H13" s="115" t="s">
        <v>277</v>
      </c>
    </row>
    <row r="14" spans="1:8" ht="25.5" x14ac:dyDescent="0.25">
      <c r="A14" s="89"/>
      <c r="B14" s="91"/>
      <c r="C14" s="59" t="s">
        <v>101</v>
      </c>
      <c r="D14" s="13">
        <v>0</v>
      </c>
      <c r="E14" s="13">
        <v>0</v>
      </c>
      <c r="F14" s="13">
        <v>0</v>
      </c>
      <c r="G14" s="13">
        <v>0</v>
      </c>
      <c r="H14" s="115"/>
    </row>
    <row r="15" spans="1:8" x14ac:dyDescent="0.25">
      <c r="A15" s="89"/>
      <c r="B15" s="91"/>
      <c r="C15" s="59" t="s">
        <v>95</v>
      </c>
      <c r="D15" s="13">
        <v>8315.2000000000007</v>
      </c>
      <c r="E15" s="13">
        <v>5842.1</v>
      </c>
      <c r="F15" s="13">
        <v>0</v>
      </c>
      <c r="G15" s="13">
        <f t="shared" si="2"/>
        <v>0</v>
      </c>
      <c r="H15" s="115"/>
    </row>
    <row r="16" spans="1:8" ht="25.5" x14ac:dyDescent="0.25">
      <c r="A16" s="89"/>
      <c r="B16" s="91"/>
      <c r="C16" s="54" t="s">
        <v>96</v>
      </c>
      <c r="D16" s="13">
        <v>0</v>
      </c>
      <c r="E16" s="13">
        <v>0</v>
      </c>
      <c r="F16" s="13">
        <v>0</v>
      </c>
      <c r="G16" s="13">
        <v>0</v>
      </c>
      <c r="H16" s="115"/>
    </row>
    <row r="17" spans="1:8" x14ac:dyDescent="0.25">
      <c r="A17" s="89"/>
      <c r="B17" s="91"/>
      <c r="C17" s="8" t="s">
        <v>11</v>
      </c>
      <c r="D17" s="13">
        <f>SUM(D13:D16)</f>
        <v>8315.2000000000007</v>
      </c>
      <c r="E17" s="13">
        <f>SUM(E13:E16)</f>
        <v>5842.1</v>
      </c>
      <c r="F17" s="13">
        <f>SUM(F13:F16)</f>
        <v>0</v>
      </c>
      <c r="G17" s="13">
        <f t="shared" si="2"/>
        <v>0</v>
      </c>
      <c r="H17" s="115"/>
    </row>
    <row r="18" spans="1:8" x14ac:dyDescent="0.25">
      <c r="A18" s="89" t="s">
        <v>17</v>
      </c>
      <c r="B18" s="91" t="s">
        <v>180</v>
      </c>
      <c r="C18" s="35" t="s">
        <v>7</v>
      </c>
      <c r="D18" s="13">
        <v>0</v>
      </c>
      <c r="E18" s="13">
        <v>0</v>
      </c>
      <c r="F18" s="13">
        <v>0</v>
      </c>
      <c r="G18" s="13">
        <v>0</v>
      </c>
      <c r="H18" s="115" t="s">
        <v>68</v>
      </c>
    </row>
    <row r="19" spans="1:8" ht="25.5" x14ac:dyDescent="0.25">
      <c r="A19" s="89"/>
      <c r="B19" s="91"/>
      <c r="C19" s="59" t="s">
        <v>101</v>
      </c>
      <c r="D19" s="13">
        <v>0</v>
      </c>
      <c r="E19" s="13">
        <v>0</v>
      </c>
      <c r="F19" s="13">
        <v>0</v>
      </c>
      <c r="G19" s="13">
        <v>0</v>
      </c>
      <c r="H19" s="115"/>
    </row>
    <row r="20" spans="1:8" x14ac:dyDescent="0.25">
      <c r="A20" s="89"/>
      <c r="B20" s="91"/>
      <c r="C20" s="59" t="s">
        <v>95</v>
      </c>
      <c r="D20" s="13">
        <v>13046.5</v>
      </c>
      <c r="E20" s="13">
        <v>13046.5</v>
      </c>
      <c r="F20" s="13">
        <v>2189.1999999999998</v>
      </c>
      <c r="G20" s="13">
        <f t="shared" si="2"/>
        <v>16.779979304794388</v>
      </c>
      <c r="H20" s="115"/>
    </row>
    <row r="21" spans="1:8" ht="25.5" x14ac:dyDescent="0.25">
      <c r="A21" s="89"/>
      <c r="B21" s="91"/>
      <c r="C21" s="54" t="s">
        <v>96</v>
      </c>
      <c r="D21" s="13">
        <v>0</v>
      </c>
      <c r="E21" s="13">
        <v>0</v>
      </c>
      <c r="F21" s="13">
        <v>0</v>
      </c>
      <c r="G21" s="13">
        <v>0</v>
      </c>
      <c r="H21" s="115"/>
    </row>
    <row r="22" spans="1:8" x14ac:dyDescent="0.25">
      <c r="A22" s="89"/>
      <c r="B22" s="91"/>
      <c r="C22" s="8" t="s">
        <v>11</v>
      </c>
      <c r="D22" s="13">
        <f>SUM(D18:D21)</f>
        <v>13046.5</v>
      </c>
      <c r="E22" s="13">
        <f>SUM(E18:E21)</f>
        <v>13046.5</v>
      </c>
      <c r="F22" s="13">
        <f>SUM(F18:F21)</f>
        <v>2189.1999999999998</v>
      </c>
      <c r="G22" s="13">
        <f t="shared" si="2"/>
        <v>16.779979304794388</v>
      </c>
      <c r="H22" s="115"/>
    </row>
    <row r="23" spans="1:8" x14ac:dyDescent="0.25">
      <c r="A23" s="89" t="s">
        <v>26</v>
      </c>
      <c r="B23" s="91" t="s">
        <v>181</v>
      </c>
      <c r="C23" s="35" t="s">
        <v>7</v>
      </c>
      <c r="D23" s="13">
        <v>0</v>
      </c>
      <c r="E23" s="13">
        <v>0</v>
      </c>
      <c r="F23" s="13">
        <v>0</v>
      </c>
      <c r="G23" s="13">
        <v>0</v>
      </c>
      <c r="H23" s="115" t="s">
        <v>279</v>
      </c>
    </row>
    <row r="24" spans="1:8" ht="25.5" x14ac:dyDescent="0.25">
      <c r="A24" s="89"/>
      <c r="B24" s="91"/>
      <c r="C24" s="59" t="s">
        <v>101</v>
      </c>
      <c r="D24" s="13">
        <v>0</v>
      </c>
      <c r="E24" s="13">
        <v>0</v>
      </c>
      <c r="F24" s="13">
        <v>0</v>
      </c>
      <c r="G24" s="13">
        <v>0</v>
      </c>
      <c r="H24" s="115"/>
    </row>
    <row r="25" spans="1:8" x14ac:dyDescent="0.25">
      <c r="A25" s="89"/>
      <c r="B25" s="91"/>
      <c r="C25" s="59" t="s">
        <v>95</v>
      </c>
      <c r="D25" s="13">
        <v>65283.7</v>
      </c>
      <c r="E25" s="13">
        <v>67706.8</v>
      </c>
      <c r="F25" s="13">
        <v>31441.3</v>
      </c>
      <c r="G25" s="13">
        <f t="shared" si="2"/>
        <v>46.437433167717273</v>
      </c>
      <c r="H25" s="115"/>
    </row>
    <row r="26" spans="1:8" ht="25.5" x14ac:dyDescent="0.25">
      <c r="A26" s="89"/>
      <c r="B26" s="91"/>
      <c r="C26" s="54" t="s">
        <v>96</v>
      </c>
      <c r="D26" s="13">
        <v>0</v>
      </c>
      <c r="E26" s="13">
        <v>0</v>
      </c>
      <c r="F26" s="13">
        <v>0</v>
      </c>
      <c r="G26" s="13">
        <v>0</v>
      </c>
      <c r="H26" s="115"/>
    </row>
    <row r="27" spans="1:8" x14ac:dyDescent="0.25">
      <c r="A27" s="89"/>
      <c r="B27" s="91"/>
      <c r="C27" s="8" t="s">
        <v>11</v>
      </c>
      <c r="D27" s="13">
        <f>SUM(D23:D26)</f>
        <v>65283.7</v>
      </c>
      <c r="E27" s="13">
        <f>SUM(E23:E26)</f>
        <v>67706.8</v>
      </c>
      <c r="F27" s="13">
        <f>SUM(F23:F26)</f>
        <v>31441.3</v>
      </c>
      <c r="G27" s="13">
        <f t="shared" si="2"/>
        <v>46.437433167717273</v>
      </c>
      <c r="H27" s="115"/>
    </row>
    <row r="28" spans="1:8" x14ac:dyDescent="0.25">
      <c r="A28" s="89" t="s">
        <v>28</v>
      </c>
      <c r="B28" s="91" t="s">
        <v>182</v>
      </c>
      <c r="C28" s="35" t="s">
        <v>7</v>
      </c>
      <c r="D28" s="13">
        <v>0</v>
      </c>
      <c r="E28" s="13">
        <v>0</v>
      </c>
      <c r="F28" s="13">
        <v>0</v>
      </c>
      <c r="G28" s="13">
        <v>0</v>
      </c>
      <c r="H28" s="115" t="s">
        <v>280</v>
      </c>
    </row>
    <row r="29" spans="1:8" ht="25.5" x14ac:dyDescent="0.25">
      <c r="A29" s="89"/>
      <c r="B29" s="91"/>
      <c r="C29" s="59" t="s">
        <v>101</v>
      </c>
      <c r="D29" s="13">
        <v>0</v>
      </c>
      <c r="E29" s="13">
        <v>0</v>
      </c>
      <c r="F29" s="13">
        <v>0</v>
      </c>
      <c r="G29" s="13">
        <v>0</v>
      </c>
      <c r="H29" s="115"/>
    </row>
    <row r="30" spans="1:8" x14ac:dyDescent="0.25">
      <c r="A30" s="89"/>
      <c r="B30" s="91"/>
      <c r="C30" s="59" t="s">
        <v>95</v>
      </c>
      <c r="D30" s="13">
        <v>6566.3</v>
      </c>
      <c r="E30" s="13">
        <v>5259.8</v>
      </c>
      <c r="F30" s="13">
        <v>693.5</v>
      </c>
      <c r="G30" s="13">
        <f t="shared" si="2"/>
        <v>13.184911973839309</v>
      </c>
      <c r="H30" s="115"/>
    </row>
    <row r="31" spans="1:8" ht="25.5" x14ac:dyDescent="0.25">
      <c r="A31" s="89"/>
      <c r="B31" s="91"/>
      <c r="C31" s="54" t="s">
        <v>96</v>
      </c>
      <c r="D31" s="13">
        <v>0</v>
      </c>
      <c r="E31" s="13">
        <v>0</v>
      </c>
      <c r="F31" s="13">
        <v>0</v>
      </c>
      <c r="G31" s="13">
        <v>0</v>
      </c>
      <c r="H31" s="115"/>
    </row>
    <row r="32" spans="1:8" x14ac:dyDescent="0.25">
      <c r="A32" s="89"/>
      <c r="B32" s="91"/>
      <c r="C32" s="8" t="s">
        <v>11</v>
      </c>
      <c r="D32" s="13">
        <f>SUM(D28:D31)</f>
        <v>6566.3</v>
      </c>
      <c r="E32" s="13">
        <f>SUM(E28:E31)</f>
        <v>5259.8</v>
      </c>
      <c r="F32" s="13">
        <f>SUM(F28:F31)</f>
        <v>693.5</v>
      </c>
      <c r="G32" s="13">
        <f t="shared" si="2"/>
        <v>13.184911973839309</v>
      </c>
      <c r="H32" s="115"/>
    </row>
    <row r="33" spans="1:8" x14ac:dyDescent="0.25">
      <c r="A33" s="89" t="s">
        <v>31</v>
      </c>
      <c r="B33" s="91" t="s">
        <v>183</v>
      </c>
      <c r="C33" s="35" t="s">
        <v>7</v>
      </c>
      <c r="D33" s="13">
        <v>0</v>
      </c>
      <c r="E33" s="13">
        <v>0</v>
      </c>
      <c r="F33" s="13">
        <v>0</v>
      </c>
      <c r="G33" s="13">
        <v>0</v>
      </c>
      <c r="H33" s="115" t="s">
        <v>278</v>
      </c>
    </row>
    <row r="34" spans="1:8" ht="25.5" x14ac:dyDescent="0.25">
      <c r="A34" s="89"/>
      <c r="B34" s="91"/>
      <c r="C34" s="59" t="s">
        <v>101</v>
      </c>
      <c r="D34" s="13">
        <v>0</v>
      </c>
      <c r="E34" s="13">
        <v>0</v>
      </c>
      <c r="F34" s="13">
        <v>0</v>
      </c>
      <c r="G34" s="13">
        <v>0</v>
      </c>
      <c r="H34" s="115"/>
    </row>
    <row r="35" spans="1:8" x14ac:dyDescent="0.25">
      <c r="A35" s="89"/>
      <c r="B35" s="91"/>
      <c r="C35" s="59" t="s">
        <v>95</v>
      </c>
      <c r="D35" s="13">
        <v>6343.4</v>
      </c>
      <c r="E35" s="13">
        <v>6901.4</v>
      </c>
      <c r="F35" s="13">
        <v>1245.2</v>
      </c>
      <c r="G35" s="13">
        <f t="shared" si="2"/>
        <v>18.042715970672617</v>
      </c>
      <c r="H35" s="115"/>
    </row>
    <row r="36" spans="1:8" ht="25.5" x14ac:dyDescent="0.25">
      <c r="A36" s="89"/>
      <c r="B36" s="91"/>
      <c r="C36" s="54" t="s">
        <v>96</v>
      </c>
      <c r="D36" s="13">
        <v>0</v>
      </c>
      <c r="E36" s="13">
        <v>0</v>
      </c>
      <c r="F36" s="13">
        <v>0</v>
      </c>
      <c r="G36" s="13">
        <v>0</v>
      </c>
      <c r="H36" s="115"/>
    </row>
    <row r="37" spans="1:8" x14ac:dyDescent="0.25">
      <c r="A37" s="89"/>
      <c r="B37" s="91"/>
      <c r="C37" s="8" t="s">
        <v>11</v>
      </c>
      <c r="D37" s="13">
        <f>SUM(D33:D36)</f>
        <v>6343.4</v>
      </c>
      <c r="E37" s="13">
        <f>SUM(E33:E36)</f>
        <v>6901.4</v>
      </c>
      <c r="F37" s="13">
        <f>SUM(F33:F36)</f>
        <v>1245.2</v>
      </c>
      <c r="G37" s="13">
        <f t="shared" si="2"/>
        <v>18.042715970672617</v>
      </c>
      <c r="H37" s="115"/>
    </row>
    <row r="38" spans="1:8" x14ac:dyDescent="0.25">
      <c r="H38" s="63"/>
    </row>
    <row r="39" spans="1:8" x14ac:dyDescent="0.25">
      <c r="H39" s="63"/>
    </row>
    <row r="40" spans="1:8" x14ac:dyDescent="0.25">
      <c r="H40" s="63"/>
    </row>
    <row r="41" spans="1:8" x14ac:dyDescent="0.25">
      <c r="H41" s="63"/>
    </row>
    <row r="42" spans="1:8" x14ac:dyDescent="0.25">
      <c r="H42" s="63"/>
    </row>
  </sheetData>
  <mergeCells count="25">
    <mergeCell ref="A28:A32"/>
    <mergeCell ref="B28:B32"/>
    <mergeCell ref="H28:H32"/>
    <mergeCell ref="A33:A37"/>
    <mergeCell ref="B33:B37"/>
    <mergeCell ref="H33:H37"/>
    <mergeCell ref="A18:A22"/>
    <mergeCell ref="B18:B22"/>
    <mergeCell ref="H18:H22"/>
    <mergeCell ref="A23:A27"/>
    <mergeCell ref="B23:B27"/>
    <mergeCell ref="H23:H27"/>
    <mergeCell ref="A8:A12"/>
    <mergeCell ref="B8:B12"/>
    <mergeCell ref="H8:H12"/>
    <mergeCell ref="A13:A17"/>
    <mergeCell ref="B13:B17"/>
    <mergeCell ref="H13:H17"/>
    <mergeCell ref="A3:A7"/>
    <mergeCell ref="B3:B7"/>
    <mergeCell ref="H3:H7"/>
    <mergeCell ref="A1:B2"/>
    <mergeCell ref="C1:C2"/>
    <mergeCell ref="H1:H2"/>
    <mergeCell ref="D1:G1"/>
  </mergeCells>
  <pageMargins left="0.7" right="0.7" top="0.75" bottom="0.75" header="0.3" footer="0.3"/>
  <pageSetup paperSize="9" scale="78" fitToHeight="0" orientation="landscape" r:id="rId1"/>
  <rowBreaks count="1" manualBreakCount="1">
    <brk id="2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8" sqref="H8:H12"/>
    </sheetView>
  </sheetViews>
  <sheetFormatPr defaultRowHeight="15" x14ac:dyDescent="0.25"/>
  <cols>
    <col min="1" max="1" width="3.5703125" bestFit="1" customWidth="1"/>
    <col min="2" max="2" width="33.42578125" customWidth="1"/>
    <col min="3" max="3" width="19.140625" customWidth="1"/>
    <col min="4" max="4" width="14.5703125" style="43" bestFit="1" customWidth="1"/>
    <col min="5" max="7" width="12.85546875" customWidth="1"/>
    <col min="8" max="8" width="55.1406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63</v>
      </c>
      <c r="B3" s="103" t="s">
        <v>64</v>
      </c>
      <c r="C3" s="35" t="s">
        <v>7</v>
      </c>
      <c r="D3" s="13">
        <f>D8+D13+D18+D28+D33</f>
        <v>0</v>
      </c>
      <c r="E3" s="13">
        <f t="shared" ref="E3:F3" si="0">E8+E13+E18+E28+E33</f>
        <v>0</v>
      </c>
      <c r="F3" s="13">
        <f t="shared" si="0"/>
        <v>0</v>
      </c>
      <c r="G3" s="13">
        <v>0</v>
      </c>
      <c r="H3" s="114"/>
    </row>
    <row r="4" spans="1:8" ht="25.5" x14ac:dyDescent="0.25">
      <c r="A4" s="96"/>
      <c r="B4" s="103">
        <v>0</v>
      </c>
      <c r="C4" s="59" t="s">
        <v>101</v>
      </c>
      <c r="D4" s="13">
        <f t="shared" ref="D4:F6" si="1">D9+D14+D19+D29+D34</f>
        <v>0</v>
      </c>
      <c r="E4" s="13">
        <f t="shared" si="1"/>
        <v>0</v>
      </c>
      <c r="F4" s="13">
        <f t="shared" si="1"/>
        <v>0</v>
      </c>
      <c r="G4" s="13">
        <v>0</v>
      </c>
      <c r="H4" s="114"/>
    </row>
    <row r="5" spans="1:8" x14ac:dyDescent="0.25">
      <c r="A5" s="96"/>
      <c r="B5" s="103">
        <v>0</v>
      </c>
      <c r="C5" s="59" t="s">
        <v>95</v>
      </c>
      <c r="D5" s="13">
        <f t="shared" si="1"/>
        <v>2136</v>
      </c>
      <c r="E5" s="13">
        <f t="shared" si="1"/>
        <v>2136</v>
      </c>
      <c r="F5" s="13">
        <f t="shared" si="1"/>
        <v>456.9</v>
      </c>
      <c r="G5" s="13">
        <f t="shared" ref="G5:G32" si="2">F5/E5*100</f>
        <v>21.390449438202246</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12" t="s">
        <v>11</v>
      </c>
      <c r="D7" s="14">
        <f>SUM(D3:D6)</f>
        <v>2136</v>
      </c>
      <c r="E7" s="14">
        <f>SUM(E3:E6)</f>
        <v>2136</v>
      </c>
      <c r="F7" s="14">
        <f>SUM(F3:F6)</f>
        <v>456.9</v>
      </c>
      <c r="G7" s="14">
        <f t="shared" si="2"/>
        <v>21.390449438202246</v>
      </c>
      <c r="H7" s="114"/>
    </row>
    <row r="8" spans="1:8" x14ac:dyDescent="0.25">
      <c r="A8" s="123" t="s">
        <v>12</v>
      </c>
      <c r="B8" s="91" t="s">
        <v>184</v>
      </c>
      <c r="C8" s="35" t="s">
        <v>7</v>
      </c>
      <c r="D8" s="13">
        <v>0</v>
      </c>
      <c r="E8" s="13">
        <v>0</v>
      </c>
      <c r="F8" s="13">
        <v>0</v>
      </c>
      <c r="G8" s="13">
        <v>0</v>
      </c>
      <c r="H8" s="115" t="s">
        <v>256</v>
      </c>
    </row>
    <row r="9" spans="1:8" ht="25.5" x14ac:dyDescent="0.25">
      <c r="A9" s="123"/>
      <c r="B9" s="91"/>
      <c r="C9" s="59" t="s">
        <v>101</v>
      </c>
      <c r="D9" s="13">
        <v>0</v>
      </c>
      <c r="E9" s="13">
        <v>0</v>
      </c>
      <c r="F9" s="13">
        <v>0</v>
      </c>
      <c r="G9" s="13">
        <v>0</v>
      </c>
      <c r="H9" s="115"/>
    </row>
    <row r="10" spans="1:8" x14ac:dyDescent="0.25">
      <c r="A10" s="123"/>
      <c r="B10" s="91"/>
      <c r="C10" s="59" t="s">
        <v>95</v>
      </c>
      <c r="D10" s="13">
        <v>18</v>
      </c>
      <c r="E10" s="13">
        <v>18</v>
      </c>
      <c r="F10" s="13">
        <v>0</v>
      </c>
      <c r="G10" s="13">
        <f t="shared" si="2"/>
        <v>0</v>
      </c>
      <c r="H10" s="115"/>
    </row>
    <row r="11" spans="1:8" ht="25.5" x14ac:dyDescent="0.25">
      <c r="A11" s="123"/>
      <c r="B11" s="91"/>
      <c r="C11" s="54" t="s">
        <v>96</v>
      </c>
      <c r="D11" s="13">
        <v>0</v>
      </c>
      <c r="E11" s="13">
        <v>0</v>
      </c>
      <c r="F11" s="13">
        <v>0</v>
      </c>
      <c r="G11" s="13">
        <v>0</v>
      </c>
      <c r="H11" s="115"/>
    </row>
    <row r="12" spans="1:8" x14ac:dyDescent="0.25">
      <c r="A12" s="123"/>
      <c r="B12" s="91"/>
      <c r="C12" s="8" t="s">
        <v>11</v>
      </c>
      <c r="D12" s="13">
        <f>SUM(D8:D11)</f>
        <v>18</v>
      </c>
      <c r="E12" s="13">
        <f>SUM(E8:E11)</f>
        <v>18</v>
      </c>
      <c r="F12" s="13">
        <f>SUM(F8:F11)</f>
        <v>0</v>
      </c>
      <c r="G12" s="13">
        <f t="shared" si="2"/>
        <v>0</v>
      </c>
      <c r="H12" s="115"/>
    </row>
    <row r="13" spans="1:8" ht="20.100000000000001" customHeight="1" x14ac:dyDescent="0.25">
      <c r="A13" s="123" t="s">
        <v>15</v>
      </c>
      <c r="B13" s="91" t="s">
        <v>185</v>
      </c>
      <c r="C13" s="35" t="s">
        <v>7</v>
      </c>
      <c r="D13" s="13">
        <v>0</v>
      </c>
      <c r="E13" s="13">
        <v>0</v>
      </c>
      <c r="F13" s="13">
        <v>0</v>
      </c>
      <c r="G13" s="13">
        <v>0</v>
      </c>
      <c r="H13" s="91" t="s">
        <v>252</v>
      </c>
    </row>
    <row r="14" spans="1:8" ht="27" customHeight="1" x14ac:dyDescent="0.25">
      <c r="A14" s="123"/>
      <c r="B14" s="91"/>
      <c r="C14" s="59" t="s">
        <v>101</v>
      </c>
      <c r="D14" s="13">
        <v>0</v>
      </c>
      <c r="E14" s="13">
        <v>0</v>
      </c>
      <c r="F14" s="13">
        <v>0</v>
      </c>
      <c r="G14" s="13">
        <v>0</v>
      </c>
      <c r="H14" s="91"/>
    </row>
    <row r="15" spans="1:8" ht="20.100000000000001" customHeight="1" x14ac:dyDescent="0.25">
      <c r="A15" s="123"/>
      <c r="B15" s="91"/>
      <c r="C15" s="59" t="s">
        <v>95</v>
      </c>
      <c r="D15" s="13">
        <v>499.7</v>
      </c>
      <c r="E15" s="13">
        <v>499.7</v>
      </c>
      <c r="F15" s="13">
        <v>99.9</v>
      </c>
      <c r="G15" s="13">
        <f t="shared" si="2"/>
        <v>19.991995197118271</v>
      </c>
      <c r="H15" s="91"/>
    </row>
    <row r="16" spans="1:8" ht="27" customHeight="1" x14ac:dyDescent="0.25">
      <c r="A16" s="123"/>
      <c r="B16" s="91"/>
      <c r="C16" s="54" t="s">
        <v>96</v>
      </c>
      <c r="D16" s="13">
        <v>0</v>
      </c>
      <c r="E16" s="13">
        <v>0</v>
      </c>
      <c r="F16" s="13">
        <v>0</v>
      </c>
      <c r="G16" s="13">
        <v>0</v>
      </c>
      <c r="H16" s="91"/>
    </row>
    <row r="17" spans="1:8" ht="20.100000000000001" customHeight="1" x14ac:dyDescent="0.25">
      <c r="A17" s="123"/>
      <c r="B17" s="91"/>
      <c r="C17" s="8" t="s">
        <v>11</v>
      </c>
      <c r="D17" s="13">
        <f>SUM(D13:D16)</f>
        <v>499.7</v>
      </c>
      <c r="E17" s="13">
        <f>SUM(E13:E16)</f>
        <v>499.7</v>
      </c>
      <c r="F17" s="13">
        <f>SUM(F13:F16)</f>
        <v>99.9</v>
      </c>
      <c r="G17" s="13">
        <f t="shared" si="2"/>
        <v>19.991995197118271</v>
      </c>
      <c r="H17" s="91"/>
    </row>
    <row r="18" spans="1:8" x14ac:dyDescent="0.25">
      <c r="A18" s="123" t="s">
        <v>17</v>
      </c>
      <c r="B18" s="91" t="s">
        <v>186</v>
      </c>
      <c r="C18" s="35" t="s">
        <v>7</v>
      </c>
      <c r="D18" s="13">
        <v>0</v>
      </c>
      <c r="E18" s="13">
        <v>0</v>
      </c>
      <c r="F18" s="13">
        <v>0</v>
      </c>
      <c r="G18" s="13">
        <v>0</v>
      </c>
      <c r="H18" s="91" t="s">
        <v>253</v>
      </c>
    </row>
    <row r="19" spans="1:8" ht="25.5" x14ac:dyDescent="0.25">
      <c r="A19" s="123"/>
      <c r="B19" s="91"/>
      <c r="C19" s="59" t="s">
        <v>101</v>
      </c>
      <c r="D19" s="13">
        <v>0</v>
      </c>
      <c r="E19" s="13">
        <v>0</v>
      </c>
      <c r="F19" s="13">
        <v>0</v>
      </c>
      <c r="G19" s="13">
        <v>0</v>
      </c>
      <c r="H19" s="91"/>
    </row>
    <row r="20" spans="1:8" x14ac:dyDescent="0.25">
      <c r="A20" s="123"/>
      <c r="B20" s="91"/>
      <c r="C20" s="59" t="s">
        <v>95</v>
      </c>
      <c r="D20" s="13">
        <v>30</v>
      </c>
      <c r="E20" s="13">
        <v>30</v>
      </c>
      <c r="F20" s="13">
        <v>0</v>
      </c>
      <c r="G20" s="13">
        <f t="shared" si="2"/>
        <v>0</v>
      </c>
      <c r="H20" s="91"/>
    </row>
    <row r="21" spans="1:8" ht="25.5" x14ac:dyDescent="0.25">
      <c r="A21" s="123"/>
      <c r="B21" s="91"/>
      <c r="C21" s="54" t="s">
        <v>96</v>
      </c>
      <c r="D21" s="13">
        <v>0</v>
      </c>
      <c r="E21" s="13">
        <v>0</v>
      </c>
      <c r="F21" s="13">
        <v>0</v>
      </c>
      <c r="G21" s="13">
        <v>0</v>
      </c>
      <c r="H21" s="91"/>
    </row>
    <row r="22" spans="1:8" x14ac:dyDescent="0.25">
      <c r="A22" s="123"/>
      <c r="B22" s="91"/>
      <c r="C22" s="8" t="s">
        <v>11</v>
      </c>
      <c r="D22" s="13">
        <f>SUM(D18:D21)</f>
        <v>30</v>
      </c>
      <c r="E22" s="13">
        <f>SUM(E18:E21)</f>
        <v>30</v>
      </c>
      <c r="F22" s="13">
        <f>SUM(F18:F21)</f>
        <v>0</v>
      </c>
      <c r="G22" s="13">
        <f t="shared" si="2"/>
        <v>0</v>
      </c>
      <c r="H22" s="91"/>
    </row>
    <row r="23" spans="1:8" hidden="1" x14ac:dyDescent="0.25">
      <c r="A23" s="89" t="s">
        <v>26</v>
      </c>
      <c r="B23" s="91" t="s">
        <v>187</v>
      </c>
      <c r="C23" s="35" t="s">
        <v>7</v>
      </c>
      <c r="D23" s="13">
        <v>0</v>
      </c>
      <c r="E23" s="13">
        <v>0</v>
      </c>
      <c r="F23" s="13">
        <v>0</v>
      </c>
      <c r="G23" s="13">
        <v>0</v>
      </c>
      <c r="H23" s="91"/>
    </row>
    <row r="24" spans="1:8" ht="25.5" hidden="1" x14ac:dyDescent="0.25">
      <c r="A24" s="89"/>
      <c r="B24" s="91"/>
      <c r="C24" s="59" t="s">
        <v>101</v>
      </c>
      <c r="D24" s="13">
        <v>0</v>
      </c>
      <c r="E24" s="13">
        <v>0</v>
      </c>
      <c r="F24" s="13">
        <v>0</v>
      </c>
      <c r="G24" s="13">
        <v>0</v>
      </c>
      <c r="H24" s="91"/>
    </row>
    <row r="25" spans="1:8" hidden="1" x14ac:dyDescent="0.25">
      <c r="A25" s="89"/>
      <c r="B25" s="91"/>
      <c r="C25" s="59" t="s">
        <v>95</v>
      </c>
      <c r="D25" s="13">
        <v>0</v>
      </c>
      <c r="E25" s="13">
        <v>0</v>
      </c>
      <c r="F25" s="13">
        <v>0</v>
      </c>
      <c r="G25" s="13">
        <v>0</v>
      </c>
      <c r="H25" s="91"/>
    </row>
    <row r="26" spans="1:8" ht="25.5" hidden="1" x14ac:dyDescent="0.25">
      <c r="A26" s="89"/>
      <c r="B26" s="91"/>
      <c r="C26" s="54" t="s">
        <v>96</v>
      </c>
      <c r="D26" s="13">
        <v>0</v>
      </c>
      <c r="E26" s="13">
        <v>0</v>
      </c>
      <c r="F26" s="13">
        <v>0</v>
      </c>
      <c r="G26" s="13">
        <v>0</v>
      </c>
      <c r="H26" s="91"/>
    </row>
    <row r="27" spans="1:8" hidden="1" x14ac:dyDescent="0.25">
      <c r="A27" s="89"/>
      <c r="B27" s="91"/>
      <c r="C27" s="8" t="s">
        <v>11</v>
      </c>
      <c r="D27" s="13">
        <f>SUM(D23:D26)</f>
        <v>0</v>
      </c>
      <c r="E27" s="13">
        <f>SUM(E23:E26)</f>
        <v>0</v>
      </c>
      <c r="F27" s="13">
        <f>SUM(F23:F26)</f>
        <v>0</v>
      </c>
      <c r="G27" s="13" t="e">
        <f t="shared" si="2"/>
        <v>#DIV/0!</v>
      </c>
      <c r="H27" s="91"/>
    </row>
    <row r="28" spans="1:8" x14ac:dyDescent="0.25">
      <c r="A28" s="123" t="s">
        <v>28</v>
      </c>
      <c r="B28" s="192" t="s">
        <v>188</v>
      </c>
      <c r="C28" s="35" t="s">
        <v>7</v>
      </c>
      <c r="D28" s="13">
        <v>0</v>
      </c>
      <c r="E28" s="13">
        <v>0</v>
      </c>
      <c r="F28" s="13">
        <v>0</v>
      </c>
      <c r="G28" s="13">
        <v>0</v>
      </c>
      <c r="H28" s="91" t="s">
        <v>254</v>
      </c>
    </row>
    <row r="29" spans="1:8" ht="25.5" x14ac:dyDescent="0.25">
      <c r="A29" s="123"/>
      <c r="B29" s="192"/>
      <c r="C29" s="59" t="s">
        <v>101</v>
      </c>
      <c r="D29" s="13">
        <v>0</v>
      </c>
      <c r="E29" s="13">
        <v>0</v>
      </c>
      <c r="F29" s="13">
        <v>0</v>
      </c>
      <c r="G29" s="13">
        <v>0</v>
      </c>
      <c r="H29" s="91"/>
    </row>
    <row r="30" spans="1:8" x14ac:dyDescent="0.25">
      <c r="A30" s="123"/>
      <c r="B30" s="192"/>
      <c r="C30" s="59" t="s">
        <v>95</v>
      </c>
      <c r="D30" s="13">
        <v>1088.3</v>
      </c>
      <c r="E30" s="13">
        <v>1088.3</v>
      </c>
      <c r="F30" s="13">
        <v>357</v>
      </c>
      <c r="G30" s="13">
        <f t="shared" si="2"/>
        <v>32.803454929706881</v>
      </c>
      <c r="H30" s="91"/>
    </row>
    <row r="31" spans="1:8" ht="25.5" x14ac:dyDescent="0.25">
      <c r="A31" s="123"/>
      <c r="B31" s="192"/>
      <c r="C31" s="54" t="s">
        <v>96</v>
      </c>
      <c r="D31" s="13">
        <v>0</v>
      </c>
      <c r="E31" s="13">
        <v>0</v>
      </c>
      <c r="F31" s="13">
        <v>0</v>
      </c>
      <c r="G31" s="13">
        <v>0</v>
      </c>
      <c r="H31" s="91"/>
    </row>
    <row r="32" spans="1:8" x14ac:dyDescent="0.25">
      <c r="A32" s="123"/>
      <c r="B32" s="192"/>
      <c r="C32" s="8" t="s">
        <v>11</v>
      </c>
      <c r="D32" s="13">
        <f>SUM(D28:D31)</f>
        <v>1088.3</v>
      </c>
      <c r="E32" s="13">
        <f>SUM(E28:E31)</f>
        <v>1088.3</v>
      </c>
      <c r="F32" s="13">
        <f>SUM(F28:F31)</f>
        <v>357</v>
      </c>
      <c r="G32" s="13">
        <f t="shared" si="2"/>
        <v>32.803454929706881</v>
      </c>
      <c r="H32" s="91"/>
    </row>
    <row r="33" spans="1:8" x14ac:dyDescent="0.25">
      <c r="A33" s="123" t="s">
        <v>31</v>
      </c>
      <c r="B33" s="192" t="s">
        <v>189</v>
      </c>
      <c r="C33" s="35" t="s">
        <v>7</v>
      </c>
      <c r="D33" s="13">
        <v>0</v>
      </c>
      <c r="E33" s="13">
        <v>0</v>
      </c>
      <c r="F33" s="13">
        <v>0</v>
      </c>
      <c r="G33" s="13">
        <v>0</v>
      </c>
      <c r="H33" s="91" t="s">
        <v>255</v>
      </c>
    </row>
    <row r="34" spans="1:8" ht="25.5" x14ac:dyDescent="0.25">
      <c r="A34" s="123"/>
      <c r="B34" s="192"/>
      <c r="C34" s="59" t="s">
        <v>101</v>
      </c>
      <c r="D34" s="13">
        <v>0</v>
      </c>
      <c r="E34" s="13">
        <v>0</v>
      </c>
      <c r="F34" s="13">
        <v>0</v>
      </c>
      <c r="G34" s="13">
        <v>0</v>
      </c>
      <c r="H34" s="91"/>
    </row>
    <row r="35" spans="1:8" x14ac:dyDescent="0.25">
      <c r="A35" s="123"/>
      <c r="B35" s="192"/>
      <c r="C35" s="59" t="s">
        <v>95</v>
      </c>
      <c r="D35" s="13">
        <v>500</v>
      </c>
      <c r="E35" s="13">
        <v>500</v>
      </c>
      <c r="F35" s="13">
        <v>0</v>
      </c>
      <c r="G35" s="13">
        <f t="shared" ref="G35" si="3">F35/E35*100</f>
        <v>0</v>
      </c>
      <c r="H35" s="91"/>
    </row>
    <row r="36" spans="1:8" ht="25.5" x14ac:dyDescent="0.25">
      <c r="A36" s="123"/>
      <c r="B36" s="192"/>
      <c r="C36" s="54" t="s">
        <v>96</v>
      </c>
      <c r="D36" s="13">
        <v>0</v>
      </c>
      <c r="E36" s="13">
        <v>0</v>
      </c>
      <c r="F36" s="13">
        <v>0</v>
      </c>
      <c r="G36" s="13">
        <v>0</v>
      </c>
      <c r="H36" s="91"/>
    </row>
    <row r="37" spans="1:8" x14ac:dyDescent="0.25">
      <c r="A37" s="123"/>
      <c r="B37" s="192"/>
      <c r="C37" s="55" t="s">
        <v>11</v>
      </c>
      <c r="D37" s="13">
        <f>SUM(D33:D36)</f>
        <v>500</v>
      </c>
      <c r="E37" s="13">
        <f>SUM(E33:E36)</f>
        <v>500</v>
      </c>
      <c r="F37" s="13">
        <f>SUM(F33:F36)</f>
        <v>0</v>
      </c>
      <c r="G37" s="13">
        <f t="shared" ref="G37" si="4">F37/E37*100</f>
        <v>0</v>
      </c>
      <c r="H37" s="91"/>
    </row>
  </sheetData>
  <mergeCells count="25">
    <mergeCell ref="A1:B2"/>
    <mergeCell ref="C1:C2"/>
    <mergeCell ref="H1:H2"/>
    <mergeCell ref="D1:G1"/>
    <mergeCell ref="A3:A7"/>
    <mergeCell ref="B3:B7"/>
    <mergeCell ref="H3:H7"/>
    <mergeCell ref="H23:H27"/>
    <mergeCell ref="A23:A27"/>
    <mergeCell ref="B23:B27"/>
    <mergeCell ref="A8:A12"/>
    <mergeCell ref="B8:B12"/>
    <mergeCell ref="H8:H12"/>
    <mergeCell ref="A13:A17"/>
    <mergeCell ref="B13:B17"/>
    <mergeCell ref="H13:H17"/>
    <mergeCell ref="A18:A22"/>
    <mergeCell ref="B18:B22"/>
    <mergeCell ref="H18:H22"/>
    <mergeCell ref="A33:A37"/>
    <mergeCell ref="B33:B37"/>
    <mergeCell ref="H33:H37"/>
    <mergeCell ref="A28:A32"/>
    <mergeCell ref="B28:B32"/>
    <mergeCell ref="H28:H32"/>
  </mergeCells>
  <pageMargins left="0.7" right="0.7" top="0.75" bottom="0.75" header="0.3" footer="0.3"/>
  <pageSetup paperSize="9" scale="79" fitToHeight="0" orientation="landscape" r:id="rId1"/>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H8" sqref="H8:H12"/>
    </sheetView>
  </sheetViews>
  <sheetFormatPr defaultRowHeight="15" x14ac:dyDescent="0.25"/>
  <cols>
    <col min="1" max="1" width="4.85546875" bestFit="1" customWidth="1"/>
    <col min="2" max="2" width="32.5703125" customWidth="1"/>
    <col min="3" max="3" width="20.5703125" customWidth="1"/>
    <col min="4" max="4" width="14.85546875" style="43" customWidth="1"/>
    <col min="5" max="7" width="12.85546875" customWidth="1"/>
    <col min="8" max="8" width="68.57031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15</v>
      </c>
      <c r="B3" s="103" t="s">
        <v>19</v>
      </c>
      <c r="C3" s="35" t="s">
        <v>7</v>
      </c>
      <c r="D3" s="13">
        <f>D8+D13+D18</f>
        <v>0</v>
      </c>
      <c r="E3" s="13">
        <f t="shared" ref="E3:F3" si="0">E8+E13+E18</f>
        <v>0</v>
      </c>
      <c r="F3" s="13">
        <f t="shared" si="0"/>
        <v>0</v>
      </c>
      <c r="G3" s="13">
        <v>0</v>
      </c>
      <c r="H3" s="114"/>
    </row>
    <row r="4" spans="1:8" ht="25.5" x14ac:dyDescent="0.25">
      <c r="A4" s="96"/>
      <c r="B4" s="103"/>
      <c r="C4" s="59" t="s">
        <v>101</v>
      </c>
      <c r="D4" s="13">
        <f t="shared" ref="D4:F6" si="1">D9+D14+D19</f>
        <v>7233.5</v>
      </c>
      <c r="E4" s="13">
        <f t="shared" si="1"/>
        <v>7233.5</v>
      </c>
      <c r="F4" s="13">
        <f t="shared" si="1"/>
        <v>1815.2</v>
      </c>
      <c r="G4" s="13">
        <f t="shared" ref="G4:G22" si="2">F4/E4*100</f>
        <v>25.094352664685143</v>
      </c>
      <c r="H4" s="114"/>
    </row>
    <row r="5" spans="1:8" x14ac:dyDescent="0.25">
      <c r="A5" s="96"/>
      <c r="B5" s="103"/>
      <c r="C5" s="59" t="s">
        <v>95</v>
      </c>
      <c r="D5" s="13">
        <f t="shared" si="1"/>
        <v>18202.8</v>
      </c>
      <c r="E5" s="13">
        <f t="shared" si="1"/>
        <v>18202.8</v>
      </c>
      <c r="F5" s="13">
        <f t="shared" si="1"/>
        <v>6142.5</v>
      </c>
      <c r="G5" s="13">
        <f t="shared" si="2"/>
        <v>33.744808491001386</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30" t="s">
        <v>11</v>
      </c>
      <c r="D7" s="34">
        <f t="shared" ref="D7" si="3">SUM(D3:D6)</f>
        <v>25436.3</v>
      </c>
      <c r="E7" s="34">
        <f t="shared" ref="E7:F7" si="4">SUM(E3:E6)</f>
        <v>25436.3</v>
      </c>
      <c r="F7" s="34">
        <f t="shared" si="4"/>
        <v>7957.7</v>
      </c>
      <c r="G7" s="14">
        <f t="shared" si="2"/>
        <v>31.284817367305777</v>
      </c>
      <c r="H7" s="114"/>
    </row>
    <row r="8" spans="1:8" x14ac:dyDescent="0.25">
      <c r="A8" s="106" t="s">
        <v>12</v>
      </c>
      <c r="B8" s="109" t="s">
        <v>78</v>
      </c>
      <c r="C8" s="35" t="s">
        <v>7</v>
      </c>
      <c r="D8" s="33">
        <v>0</v>
      </c>
      <c r="E8" s="33">
        <v>0</v>
      </c>
      <c r="F8" s="33">
        <v>0</v>
      </c>
      <c r="G8" s="13">
        <v>0</v>
      </c>
      <c r="H8" s="112" t="s">
        <v>247</v>
      </c>
    </row>
    <row r="9" spans="1:8" ht="25.5" x14ac:dyDescent="0.25">
      <c r="A9" s="107"/>
      <c r="B9" s="110"/>
      <c r="C9" s="59" t="s">
        <v>101</v>
      </c>
      <c r="D9" s="33">
        <v>7233.5</v>
      </c>
      <c r="E9" s="33">
        <v>7233.5</v>
      </c>
      <c r="F9" s="33">
        <v>1815.2</v>
      </c>
      <c r="G9" s="13">
        <f t="shared" si="2"/>
        <v>25.094352664685143</v>
      </c>
      <c r="H9" s="113"/>
    </row>
    <row r="10" spans="1:8" x14ac:dyDescent="0.25">
      <c r="A10" s="107"/>
      <c r="B10" s="110"/>
      <c r="C10" s="59" t="s">
        <v>95</v>
      </c>
      <c r="D10" s="33">
        <v>0</v>
      </c>
      <c r="E10" s="33">
        <v>0</v>
      </c>
      <c r="F10" s="33">
        <v>0</v>
      </c>
      <c r="G10" s="13">
        <v>0</v>
      </c>
      <c r="H10" s="113"/>
    </row>
    <row r="11" spans="1:8" ht="25.5" x14ac:dyDescent="0.25">
      <c r="A11" s="107"/>
      <c r="B11" s="110"/>
      <c r="C11" s="54" t="s">
        <v>96</v>
      </c>
      <c r="D11" s="33">
        <v>0</v>
      </c>
      <c r="E11" s="33">
        <v>0</v>
      </c>
      <c r="F11" s="33">
        <v>0</v>
      </c>
      <c r="G11" s="13">
        <v>0</v>
      </c>
      <c r="H11" s="113"/>
    </row>
    <row r="12" spans="1:8" x14ac:dyDescent="0.25">
      <c r="A12" s="108"/>
      <c r="B12" s="111"/>
      <c r="C12" s="55" t="s">
        <v>11</v>
      </c>
      <c r="D12" s="33">
        <f>SUM(D8:D11)</f>
        <v>7233.5</v>
      </c>
      <c r="E12" s="33">
        <f t="shared" ref="E12:F12" si="5">SUM(E8:E11)</f>
        <v>7233.5</v>
      </c>
      <c r="F12" s="33">
        <f t="shared" si="5"/>
        <v>1815.2</v>
      </c>
      <c r="G12" s="13">
        <f t="shared" si="2"/>
        <v>25.094352664685143</v>
      </c>
      <c r="H12" s="113"/>
    </row>
    <row r="13" spans="1:8" x14ac:dyDescent="0.25">
      <c r="A13" s="106" t="s">
        <v>15</v>
      </c>
      <c r="B13" s="116" t="s">
        <v>79</v>
      </c>
      <c r="C13" s="35" t="s">
        <v>7</v>
      </c>
      <c r="D13" s="33">
        <v>0</v>
      </c>
      <c r="E13" s="33">
        <v>0</v>
      </c>
      <c r="F13" s="33">
        <v>0</v>
      </c>
      <c r="G13" s="13">
        <v>0</v>
      </c>
      <c r="H13" s="112" t="s">
        <v>248</v>
      </c>
    </row>
    <row r="14" spans="1:8" ht="25.5" x14ac:dyDescent="0.25">
      <c r="A14" s="107"/>
      <c r="B14" s="117"/>
      <c r="C14" s="59" t="s">
        <v>101</v>
      </c>
      <c r="D14" s="33">
        <v>0</v>
      </c>
      <c r="E14" s="33">
        <v>0</v>
      </c>
      <c r="F14" s="33">
        <v>0</v>
      </c>
      <c r="G14" s="13">
        <v>0</v>
      </c>
      <c r="H14" s="112"/>
    </row>
    <row r="15" spans="1:8" x14ac:dyDescent="0.25">
      <c r="A15" s="107"/>
      <c r="B15" s="117"/>
      <c r="C15" s="59" t="s">
        <v>95</v>
      </c>
      <c r="D15" s="33">
        <v>18139.8</v>
      </c>
      <c r="E15" s="33">
        <v>18139.8</v>
      </c>
      <c r="F15" s="33">
        <v>6142.5</v>
      </c>
      <c r="G15" s="13">
        <f t="shared" si="2"/>
        <v>33.862005093771707</v>
      </c>
      <c r="H15" s="112"/>
    </row>
    <row r="16" spans="1:8" ht="25.5" x14ac:dyDescent="0.25">
      <c r="A16" s="107"/>
      <c r="B16" s="117"/>
      <c r="C16" s="54" t="s">
        <v>96</v>
      </c>
      <c r="D16" s="33">
        <v>0</v>
      </c>
      <c r="E16" s="33">
        <v>0</v>
      </c>
      <c r="F16" s="33">
        <v>0</v>
      </c>
      <c r="G16" s="13">
        <v>0</v>
      </c>
      <c r="H16" s="112"/>
    </row>
    <row r="17" spans="1:8" x14ac:dyDescent="0.25">
      <c r="A17" s="108"/>
      <c r="B17" s="118"/>
      <c r="C17" s="55" t="s">
        <v>11</v>
      </c>
      <c r="D17" s="33">
        <f>SUM(D13:D16)</f>
        <v>18139.8</v>
      </c>
      <c r="E17" s="33">
        <f t="shared" ref="E17:F17" si="6">SUM(E13:E16)</f>
        <v>18139.8</v>
      </c>
      <c r="F17" s="33">
        <f t="shared" si="6"/>
        <v>6142.5</v>
      </c>
      <c r="G17" s="13">
        <f t="shared" si="2"/>
        <v>33.862005093771707</v>
      </c>
      <c r="H17" s="112"/>
    </row>
    <row r="18" spans="1:8" x14ac:dyDescent="0.25">
      <c r="A18" s="106" t="s">
        <v>17</v>
      </c>
      <c r="B18" s="109" t="s">
        <v>80</v>
      </c>
      <c r="C18" s="35" t="s">
        <v>7</v>
      </c>
      <c r="D18" s="33">
        <v>0</v>
      </c>
      <c r="E18" s="33">
        <v>0</v>
      </c>
      <c r="F18" s="33">
        <v>0</v>
      </c>
      <c r="G18" s="13">
        <v>0</v>
      </c>
      <c r="H18" s="115" t="s">
        <v>249</v>
      </c>
    </row>
    <row r="19" spans="1:8" ht="25.5" x14ac:dyDescent="0.25">
      <c r="A19" s="107"/>
      <c r="B19" s="110"/>
      <c r="C19" s="59" t="s">
        <v>101</v>
      </c>
      <c r="D19" s="33">
        <v>0</v>
      </c>
      <c r="E19" s="33">
        <v>0</v>
      </c>
      <c r="F19" s="33">
        <v>0</v>
      </c>
      <c r="G19" s="13">
        <v>0</v>
      </c>
      <c r="H19" s="115"/>
    </row>
    <row r="20" spans="1:8" x14ac:dyDescent="0.25">
      <c r="A20" s="107"/>
      <c r="B20" s="110"/>
      <c r="C20" s="59" t="s">
        <v>95</v>
      </c>
      <c r="D20" s="33">
        <v>63</v>
      </c>
      <c r="E20" s="33">
        <v>63</v>
      </c>
      <c r="F20" s="33">
        <v>0</v>
      </c>
      <c r="G20" s="13">
        <f t="shared" si="2"/>
        <v>0</v>
      </c>
      <c r="H20" s="115"/>
    </row>
    <row r="21" spans="1:8" ht="25.5" x14ac:dyDescent="0.25">
      <c r="A21" s="107"/>
      <c r="B21" s="110"/>
      <c r="C21" s="54" t="s">
        <v>96</v>
      </c>
      <c r="D21" s="33">
        <v>0</v>
      </c>
      <c r="E21" s="33">
        <v>0</v>
      </c>
      <c r="F21" s="33">
        <v>0</v>
      </c>
      <c r="G21" s="13">
        <v>0</v>
      </c>
      <c r="H21" s="115"/>
    </row>
    <row r="22" spans="1:8" x14ac:dyDescent="0.25">
      <c r="A22" s="108"/>
      <c r="B22" s="111"/>
      <c r="C22" s="55" t="s">
        <v>11</v>
      </c>
      <c r="D22" s="33">
        <f>SUM(D18:D21)</f>
        <v>63</v>
      </c>
      <c r="E22" s="33">
        <f t="shared" ref="E22:F22" si="7">SUM(E18:E21)</f>
        <v>63</v>
      </c>
      <c r="F22" s="33">
        <f t="shared" si="7"/>
        <v>0</v>
      </c>
      <c r="G22" s="13">
        <f t="shared" si="2"/>
        <v>0</v>
      </c>
      <c r="H22" s="115"/>
    </row>
  </sheetData>
  <mergeCells count="16">
    <mergeCell ref="A18:A22"/>
    <mergeCell ref="B18:B22"/>
    <mergeCell ref="H18:H22"/>
    <mergeCell ref="A13:A17"/>
    <mergeCell ref="B13:B17"/>
    <mergeCell ref="H13:H17"/>
    <mergeCell ref="A1:B2"/>
    <mergeCell ref="C1:C2"/>
    <mergeCell ref="H1:H2"/>
    <mergeCell ref="D1:G1"/>
    <mergeCell ref="A8:A12"/>
    <mergeCell ref="B8:B12"/>
    <mergeCell ref="H8:H12"/>
    <mergeCell ref="A3:A7"/>
    <mergeCell ref="B3:B7"/>
    <mergeCell ref="H3:H7"/>
  </mergeCells>
  <pageMargins left="0.7" right="0.7" top="0.75" bottom="0.75" header="0.3" footer="0.3"/>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opLeftCell="A20" zoomScaleNormal="100" workbookViewId="0">
      <selection activeCell="H49" sqref="H49"/>
    </sheetView>
  </sheetViews>
  <sheetFormatPr defaultRowHeight="15" x14ac:dyDescent="0.25"/>
  <cols>
    <col min="1" max="1" width="3.5703125" bestFit="1" customWidth="1"/>
    <col min="2" max="2" width="32" customWidth="1"/>
    <col min="3" max="3" width="20.28515625" customWidth="1"/>
    <col min="4" max="4" width="14.5703125" style="43" bestFit="1" customWidth="1"/>
    <col min="5" max="7" width="12.85546875" customWidth="1"/>
    <col min="8" max="8" width="59.28515625" customWidth="1"/>
  </cols>
  <sheetData>
    <row r="1" spans="1:8" ht="15" customHeight="1"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17</v>
      </c>
      <c r="B3" s="103" t="s">
        <v>22</v>
      </c>
      <c r="C3" s="35" t="s">
        <v>7</v>
      </c>
      <c r="D3" s="13">
        <f>D8+D13+D18+D23+D28+D33+D38+D43</f>
        <v>61.1</v>
      </c>
      <c r="E3" s="13">
        <f t="shared" ref="E3:F3" si="0">E8+E13+E18+E23+E28+E33+E38+E43</f>
        <v>61.1</v>
      </c>
      <c r="F3" s="13">
        <f t="shared" si="0"/>
        <v>61.1</v>
      </c>
      <c r="G3" s="13">
        <f t="shared" ref="G3:G42" si="1">F3/E3*100</f>
        <v>100</v>
      </c>
      <c r="H3" s="114"/>
    </row>
    <row r="4" spans="1:8" ht="25.5" x14ac:dyDescent="0.25">
      <c r="A4" s="96"/>
      <c r="B4" s="103">
        <v>0</v>
      </c>
      <c r="C4" s="59" t="s">
        <v>101</v>
      </c>
      <c r="D4" s="13">
        <f t="shared" ref="D4:F6" si="2">D9+D14+D19+D24+D29+D34+D39+D44</f>
        <v>823.1</v>
      </c>
      <c r="E4" s="13">
        <f t="shared" si="2"/>
        <v>823.1</v>
      </c>
      <c r="F4" s="13">
        <f t="shared" si="2"/>
        <v>526.5</v>
      </c>
      <c r="G4" s="13">
        <f t="shared" si="1"/>
        <v>63.965496294496418</v>
      </c>
      <c r="H4" s="114"/>
    </row>
    <row r="5" spans="1:8" x14ac:dyDescent="0.25">
      <c r="A5" s="96"/>
      <c r="B5" s="103">
        <v>0</v>
      </c>
      <c r="C5" s="59" t="s">
        <v>95</v>
      </c>
      <c r="D5" s="13">
        <f t="shared" si="2"/>
        <v>418304.99999999994</v>
      </c>
      <c r="E5" s="13">
        <f t="shared" si="2"/>
        <v>417136.8</v>
      </c>
      <c r="F5" s="13">
        <f t="shared" si="2"/>
        <v>82516.7</v>
      </c>
      <c r="G5" s="13">
        <f t="shared" si="1"/>
        <v>19.781687925879471</v>
      </c>
      <c r="H5" s="114"/>
    </row>
    <row r="6" spans="1:8" ht="25.5" x14ac:dyDescent="0.25">
      <c r="A6" s="96"/>
      <c r="B6" s="103"/>
      <c r="C6" s="54" t="s">
        <v>96</v>
      </c>
      <c r="D6" s="13">
        <f t="shared" si="2"/>
        <v>5985.2</v>
      </c>
      <c r="E6" s="13">
        <f t="shared" si="2"/>
        <v>0</v>
      </c>
      <c r="F6" s="13">
        <f t="shared" si="2"/>
        <v>3541.9</v>
      </c>
      <c r="G6" s="13">
        <f>F6/D6*100</f>
        <v>59.177638174162936</v>
      </c>
      <c r="H6" s="114"/>
    </row>
    <row r="7" spans="1:8" x14ac:dyDescent="0.25">
      <c r="A7" s="96"/>
      <c r="B7" s="103"/>
      <c r="C7" s="30" t="s">
        <v>11</v>
      </c>
      <c r="D7" s="14">
        <f>SUM(D3:D5)</f>
        <v>419189.19999999995</v>
      </c>
      <c r="E7" s="39">
        <f>SUM(E3:E5)</f>
        <v>418021</v>
      </c>
      <c r="F7" s="14">
        <f>SUM(F3:F5)</f>
        <v>83104.3</v>
      </c>
      <c r="G7" s="14">
        <f t="shared" si="1"/>
        <v>19.880412706538667</v>
      </c>
      <c r="H7" s="114"/>
    </row>
    <row r="8" spans="1:8" s="56" customFormat="1" hidden="1" x14ac:dyDescent="0.25">
      <c r="A8" s="89" t="s">
        <v>12</v>
      </c>
      <c r="B8" s="91" t="s">
        <v>81</v>
      </c>
      <c r="C8" s="35" t="s">
        <v>7</v>
      </c>
      <c r="D8" s="15"/>
      <c r="E8" s="15"/>
      <c r="F8" s="15"/>
      <c r="G8" s="13" t="e">
        <f t="shared" ref="G8:G10" si="3">F8/E8*100</f>
        <v>#DIV/0!</v>
      </c>
      <c r="H8" s="120"/>
    </row>
    <row r="9" spans="1:8" s="56" customFormat="1" hidden="1" x14ac:dyDescent="0.25">
      <c r="A9" s="89"/>
      <c r="B9" s="91"/>
      <c r="C9" s="59" t="s">
        <v>8</v>
      </c>
      <c r="D9" s="13"/>
      <c r="E9" s="13"/>
      <c r="F9" s="13"/>
      <c r="G9" s="13" t="e">
        <f t="shared" si="3"/>
        <v>#DIV/0!</v>
      </c>
      <c r="H9" s="121"/>
    </row>
    <row r="10" spans="1:8" s="56" customFormat="1" hidden="1" x14ac:dyDescent="0.25">
      <c r="A10" s="89"/>
      <c r="B10" s="91"/>
      <c r="C10" s="59" t="s">
        <v>95</v>
      </c>
      <c r="D10" s="13"/>
      <c r="E10" s="13"/>
      <c r="F10" s="13"/>
      <c r="G10" s="13" t="e">
        <f t="shared" si="3"/>
        <v>#DIV/0!</v>
      </c>
      <c r="H10" s="121"/>
    </row>
    <row r="11" spans="1:8" s="56" customFormat="1" ht="25.5" hidden="1" x14ac:dyDescent="0.25">
      <c r="A11" s="89"/>
      <c r="B11" s="91"/>
      <c r="C11" s="54" t="s">
        <v>96</v>
      </c>
      <c r="D11" s="13"/>
      <c r="E11" s="13"/>
      <c r="F11" s="13"/>
      <c r="G11" s="13">
        <v>0</v>
      </c>
      <c r="H11" s="121"/>
    </row>
    <row r="12" spans="1:8" s="56" customFormat="1" hidden="1" x14ac:dyDescent="0.25">
      <c r="A12" s="89"/>
      <c r="B12" s="91"/>
      <c r="C12" s="55" t="s">
        <v>11</v>
      </c>
      <c r="D12" s="13"/>
      <c r="E12" s="13"/>
      <c r="F12" s="13"/>
      <c r="G12" s="13" t="e">
        <f t="shared" ref="G12" si="4">F12/E12*100</f>
        <v>#DIV/0!</v>
      </c>
      <c r="H12" s="122"/>
    </row>
    <row r="13" spans="1:8" x14ac:dyDescent="0.25">
      <c r="A13" s="89" t="s">
        <v>15</v>
      </c>
      <c r="B13" s="91" t="s">
        <v>82</v>
      </c>
      <c r="C13" s="35" t="s">
        <v>7</v>
      </c>
      <c r="D13" s="15">
        <v>61.1</v>
      </c>
      <c r="E13" s="15">
        <v>61.1</v>
      </c>
      <c r="F13" s="15">
        <v>61.1</v>
      </c>
      <c r="G13" s="13">
        <f t="shared" si="1"/>
        <v>100</v>
      </c>
      <c r="H13" s="92" t="s">
        <v>257</v>
      </c>
    </row>
    <row r="14" spans="1:8" ht="25.5" x14ac:dyDescent="0.25">
      <c r="A14" s="89"/>
      <c r="B14" s="91"/>
      <c r="C14" s="59" t="s">
        <v>101</v>
      </c>
      <c r="D14" s="13">
        <v>389.6</v>
      </c>
      <c r="E14" s="13">
        <v>389.6</v>
      </c>
      <c r="F14" s="13">
        <v>173.9</v>
      </c>
      <c r="G14" s="13">
        <f t="shared" si="1"/>
        <v>44.635523613963038</v>
      </c>
      <c r="H14" s="93"/>
    </row>
    <row r="15" spans="1:8" x14ac:dyDescent="0.25">
      <c r="A15" s="89"/>
      <c r="B15" s="91"/>
      <c r="C15" s="59" t="s">
        <v>95</v>
      </c>
      <c r="D15" s="13">
        <v>79.599999999999994</v>
      </c>
      <c r="E15" s="13">
        <v>79.599999999999994</v>
      </c>
      <c r="F15" s="13">
        <v>54.7</v>
      </c>
      <c r="G15" s="13">
        <f t="shared" si="1"/>
        <v>68.718592964824126</v>
      </c>
      <c r="H15" s="93"/>
    </row>
    <row r="16" spans="1:8" ht="25.5" x14ac:dyDescent="0.25">
      <c r="A16" s="89"/>
      <c r="B16" s="91"/>
      <c r="C16" s="54" t="s">
        <v>96</v>
      </c>
      <c r="D16" s="13">
        <v>0</v>
      </c>
      <c r="E16" s="13">
        <v>0</v>
      </c>
      <c r="F16" s="13">
        <v>0</v>
      </c>
      <c r="G16" s="13">
        <v>0</v>
      </c>
      <c r="H16" s="93"/>
    </row>
    <row r="17" spans="1:8" x14ac:dyDescent="0.25">
      <c r="A17" s="89"/>
      <c r="B17" s="91"/>
      <c r="C17" s="55" t="s">
        <v>11</v>
      </c>
      <c r="D17" s="13">
        <f>SUM(D13:D16)</f>
        <v>530.30000000000007</v>
      </c>
      <c r="E17" s="13">
        <f t="shared" ref="E17:F17" si="5">SUM(E13:E16)</f>
        <v>530.30000000000007</v>
      </c>
      <c r="F17" s="13">
        <f t="shared" si="5"/>
        <v>289.7</v>
      </c>
      <c r="G17" s="13">
        <f t="shared" si="1"/>
        <v>54.629455025457275</v>
      </c>
      <c r="H17" s="94"/>
    </row>
    <row r="18" spans="1:8" x14ac:dyDescent="0.25">
      <c r="A18" s="89" t="s">
        <v>17</v>
      </c>
      <c r="B18" s="91" t="s">
        <v>83</v>
      </c>
      <c r="C18" s="35" t="s">
        <v>7</v>
      </c>
      <c r="D18" s="15">
        <v>0</v>
      </c>
      <c r="E18" s="15">
        <v>0</v>
      </c>
      <c r="F18" s="15">
        <v>0</v>
      </c>
      <c r="G18" s="13">
        <v>0</v>
      </c>
      <c r="H18" s="90" t="s">
        <v>24</v>
      </c>
    </row>
    <row r="19" spans="1:8" ht="25.5" x14ac:dyDescent="0.25">
      <c r="A19" s="89"/>
      <c r="B19" s="91"/>
      <c r="C19" s="59" t="s">
        <v>101</v>
      </c>
      <c r="D19" s="15">
        <v>0</v>
      </c>
      <c r="E19" s="15">
        <v>0</v>
      </c>
      <c r="F19" s="15">
        <v>0</v>
      </c>
      <c r="G19" s="13">
        <v>0</v>
      </c>
      <c r="H19" s="90"/>
    </row>
    <row r="20" spans="1:8" x14ac:dyDescent="0.25">
      <c r="A20" s="89"/>
      <c r="B20" s="91"/>
      <c r="C20" s="59" t="s">
        <v>95</v>
      </c>
      <c r="D20" s="15">
        <v>304499.5</v>
      </c>
      <c r="E20" s="15">
        <v>304499.5</v>
      </c>
      <c r="F20" s="15">
        <v>62128</v>
      </c>
      <c r="G20" s="13">
        <f t="shared" si="1"/>
        <v>20.403317575234116</v>
      </c>
      <c r="H20" s="90"/>
    </row>
    <row r="21" spans="1:8" ht="25.5" x14ac:dyDescent="0.25">
      <c r="A21" s="89"/>
      <c r="B21" s="91"/>
      <c r="C21" s="54" t="s">
        <v>96</v>
      </c>
      <c r="D21" s="15">
        <v>5935.2</v>
      </c>
      <c r="E21" s="15">
        <v>0</v>
      </c>
      <c r="F21" s="15">
        <v>3541.9</v>
      </c>
      <c r="G21" s="13">
        <f>F21/D21*100</f>
        <v>59.676169295053249</v>
      </c>
      <c r="H21" s="90"/>
    </row>
    <row r="22" spans="1:8" x14ac:dyDescent="0.25">
      <c r="A22" s="89"/>
      <c r="B22" s="91"/>
      <c r="C22" s="55" t="s">
        <v>11</v>
      </c>
      <c r="D22" s="13">
        <f>SUM(D18:D21)</f>
        <v>310434.7</v>
      </c>
      <c r="E22" s="13">
        <f t="shared" ref="E22" si="6">SUM(E18:E21)</f>
        <v>304499.5</v>
      </c>
      <c r="F22" s="13">
        <f>SUM(F18:F21)</f>
        <v>65669.899999999994</v>
      </c>
      <c r="G22" s="13">
        <f t="shared" si="1"/>
        <v>21.566505035312041</v>
      </c>
      <c r="H22" s="90"/>
    </row>
    <row r="23" spans="1:8" x14ac:dyDescent="0.25">
      <c r="A23" s="89" t="s">
        <v>26</v>
      </c>
      <c r="B23" s="91" t="s">
        <v>84</v>
      </c>
      <c r="C23" s="35" t="s">
        <v>7</v>
      </c>
      <c r="D23" s="15">
        <v>0</v>
      </c>
      <c r="E23" s="15">
        <v>0</v>
      </c>
      <c r="F23" s="15">
        <v>0</v>
      </c>
      <c r="G23" s="13">
        <v>0</v>
      </c>
      <c r="H23" s="91" t="s">
        <v>258</v>
      </c>
    </row>
    <row r="24" spans="1:8" ht="25.5" x14ac:dyDescent="0.25">
      <c r="A24" s="89"/>
      <c r="B24" s="91"/>
      <c r="C24" s="59" t="s">
        <v>101</v>
      </c>
      <c r="D24" s="15">
        <v>0</v>
      </c>
      <c r="E24" s="15">
        <v>0</v>
      </c>
      <c r="F24" s="15">
        <v>0</v>
      </c>
      <c r="G24" s="13">
        <v>0</v>
      </c>
      <c r="H24" s="91"/>
    </row>
    <row r="25" spans="1:8" x14ac:dyDescent="0.25">
      <c r="A25" s="89"/>
      <c r="B25" s="91"/>
      <c r="C25" s="59" t="s">
        <v>95</v>
      </c>
      <c r="D25" s="15">
        <v>800</v>
      </c>
      <c r="E25" s="15">
        <v>5282.4</v>
      </c>
      <c r="F25" s="15">
        <v>0</v>
      </c>
      <c r="G25" s="13">
        <f t="shared" si="1"/>
        <v>0</v>
      </c>
      <c r="H25" s="91"/>
    </row>
    <row r="26" spans="1:8" ht="25.5" x14ac:dyDescent="0.25">
      <c r="A26" s="89"/>
      <c r="B26" s="91"/>
      <c r="C26" s="54" t="s">
        <v>96</v>
      </c>
      <c r="D26" s="15">
        <v>0</v>
      </c>
      <c r="E26" s="15">
        <v>0</v>
      </c>
      <c r="F26" s="15">
        <v>0</v>
      </c>
      <c r="G26" s="13">
        <v>0</v>
      </c>
      <c r="H26" s="91"/>
    </row>
    <row r="27" spans="1:8" x14ac:dyDescent="0.25">
      <c r="A27" s="89"/>
      <c r="B27" s="91"/>
      <c r="C27" s="55" t="s">
        <v>11</v>
      </c>
      <c r="D27" s="13">
        <f>SUM(D23:D26)</f>
        <v>800</v>
      </c>
      <c r="E27" s="13">
        <f t="shared" ref="E27" si="7">SUM(E23:E26)</f>
        <v>5282.4</v>
      </c>
      <c r="F27" s="13">
        <f>SUM(F23:F26)</f>
        <v>0</v>
      </c>
      <c r="G27" s="13">
        <f t="shared" si="1"/>
        <v>0</v>
      </c>
      <c r="H27" s="90"/>
    </row>
    <row r="28" spans="1:8" s="56" customFormat="1" x14ac:dyDescent="0.25">
      <c r="A28" s="89" t="s">
        <v>28</v>
      </c>
      <c r="B28" s="91" t="s">
        <v>85</v>
      </c>
      <c r="C28" s="35" t="s">
        <v>7</v>
      </c>
      <c r="D28" s="15">
        <v>0</v>
      </c>
      <c r="E28" s="15">
        <v>0</v>
      </c>
      <c r="F28" s="15">
        <v>0</v>
      </c>
      <c r="G28" s="13">
        <v>0</v>
      </c>
      <c r="H28" s="92" t="s">
        <v>259</v>
      </c>
    </row>
    <row r="29" spans="1:8" s="56" customFormat="1" ht="25.5" x14ac:dyDescent="0.25">
      <c r="A29" s="89"/>
      <c r="B29" s="91"/>
      <c r="C29" s="59" t="s">
        <v>101</v>
      </c>
      <c r="D29" s="15">
        <v>0</v>
      </c>
      <c r="E29" s="15">
        <v>0</v>
      </c>
      <c r="F29" s="15">
        <v>0</v>
      </c>
      <c r="G29" s="13">
        <v>0</v>
      </c>
      <c r="H29" s="93"/>
    </row>
    <row r="30" spans="1:8" s="56" customFormat="1" x14ac:dyDescent="0.25">
      <c r="A30" s="89"/>
      <c r="B30" s="91"/>
      <c r="C30" s="59" t="s">
        <v>95</v>
      </c>
      <c r="D30" s="15">
        <v>3453.6</v>
      </c>
      <c r="E30" s="15">
        <v>3453.6</v>
      </c>
      <c r="F30" s="15">
        <v>545.6</v>
      </c>
      <c r="G30" s="13">
        <f t="shared" ref="G30" si="8">F30/E30*100</f>
        <v>15.798007875839703</v>
      </c>
      <c r="H30" s="93"/>
    </row>
    <row r="31" spans="1:8" s="56" customFormat="1" ht="25.5" x14ac:dyDescent="0.25">
      <c r="A31" s="89"/>
      <c r="B31" s="91"/>
      <c r="C31" s="54" t="s">
        <v>96</v>
      </c>
      <c r="D31" s="15">
        <v>0</v>
      </c>
      <c r="E31" s="15">
        <v>0</v>
      </c>
      <c r="F31" s="15">
        <v>0</v>
      </c>
      <c r="G31" s="13">
        <v>0</v>
      </c>
      <c r="H31" s="93"/>
    </row>
    <row r="32" spans="1:8" s="56" customFormat="1" x14ac:dyDescent="0.25">
      <c r="A32" s="89"/>
      <c r="B32" s="91"/>
      <c r="C32" s="55" t="s">
        <v>11</v>
      </c>
      <c r="D32" s="13">
        <f>SUM(D28:D31)</f>
        <v>3453.6</v>
      </c>
      <c r="E32" s="13">
        <f t="shared" ref="E32:F32" si="9">SUM(E28:E31)</f>
        <v>3453.6</v>
      </c>
      <c r="F32" s="13">
        <f t="shared" si="9"/>
        <v>545.6</v>
      </c>
      <c r="G32" s="13">
        <f t="shared" ref="G32" si="10">F32/E32*100</f>
        <v>15.798007875839703</v>
      </c>
      <c r="H32" s="94"/>
    </row>
    <row r="33" spans="1:8" x14ac:dyDescent="0.25">
      <c r="A33" s="89" t="s">
        <v>31</v>
      </c>
      <c r="B33" s="91" t="s">
        <v>86</v>
      </c>
      <c r="C33" s="35" t="s">
        <v>7</v>
      </c>
      <c r="D33" s="15">
        <v>0</v>
      </c>
      <c r="E33" s="15">
        <v>0</v>
      </c>
      <c r="F33" s="15">
        <v>0</v>
      </c>
      <c r="G33" s="13">
        <v>0</v>
      </c>
      <c r="H33" s="91" t="s">
        <v>25</v>
      </c>
    </row>
    <row r="34" spans="1:8" ht="25.5" x14ac:dyDescent="0.25">
      <c r="A34" s="89"/>
      <c r="B34" s="91"/>
      <c r="C34" s="59" t="s">
        <v>101</v>
      </c>
      <c r="D34" s="15">
        <v>0</v>
      </c>
      <c r="E34" s="15">
        <v>0</v>
      </c>
      <c r="F34" s="15">
        <v>0</v>
      </c>
      <c r="G34" s="13">
        <v>0</v>
      </c>
      <c r="H34" s="91"/>
    </row>
    <row r="35" spans="1:8" x14ac:dyDescent="0.25">
      <c r="A35" s="89"/>
      <c r="B35" s="91"/>
      <c r="C35" s="59" t="s">
        <v>95</v>
      </c>
      <c r="D35" s="15">
        <v>109454.3</v>
      </c>
      <c r="E35" s="15">
        <v>103803.7</v>
      </c>
      <c r="F35" s="15">
        <v>19788.400000000001</v>
      </c>
      <c r="G35" s="13">
        <f t="shared" si="1"/>
        <v>19.063289651524947</v>
      </c>
      <c r="H35" s="91"/>
    </row>
    <row r="36" spans="1:8" ht="25.5" x14ac:dyDescent="0.25">
      <c r="A36" s="89"/>
      <c r="B36" s="91"/>
      <c r="C36" s="54" t="s">
        <v>96</v>
      </c>
      <c r="D36" s="15">
        <v>50</v>
      </c>
      <c r="E36" s="15">
        <v>0</v>
      </c>
      <c r="F36" s="15">
        <v>0</v>
      </c>
      <c r="G36" s="13">
        <f>F36/D36*100</f>
        <v>0</v>
      </c>
      <c r="H36" s="91"/>
    </row>
    <row r="37" spans="1:8" x14ac:dyDescent="0.25">
      <c r="A37" s="89"/>
      <c r="B37" s="91"/>
      <c r="C37" s="55" t="s">
        <v>11</v>
      </c>
      <c r="D37" s="13">
        <f>SUM(D33:D36)</f>
        <v>109504.3</v>
      </c>
      <c r="E37" s="13">
        <f t="shared" ref="E37:F37" si="11">SUM(E33:E36)</f>
        <v>103803.7</v>
      </c>
      <c r="F37" s="13">
        <f t="shared" si="11"/>
        <v>19788.400000000001</v>
      </c>
      <c r="G37" s="13">
        <f t="shared" si="1"/>
        <v>19.063289651524947</v>
      </c>
      <c r="H37" s="119"/>
    </row>
    <row r="38" spans="1:8" x14ac:dyDescent="0.25">
      <c r="A38" s="89" t="s">
        <v>33</v>
      </c>
      <c r="B38" s="91" t="s">
        <v>87</v>
      </c>
      <c r="C38" s="35" t="s">
        <v>7</v>
      </c>
      <c r="D38" s="15">
        <v>0</v>
      </c>
      <c r="E38" s="15">
        <v>0</v>
      </c>
      <c r="F38" s="15"/>
      <c r="G38" s="13">
        <v>0</v>
      </c>
      <c r="H38" s="91" t="s">
        <v>260</v>
      </c>
    </row>
    <row r="39" spans="1:8" ht="25.5" x14ac:dyDescent="0.25">
      <c r="A39" s="89"/>
      <c r="B39" s="91"/>
      <c r="C39" s="59" t="s">
        <v>101</v>
      </c>
      <c r="D39" s="15">
        <v>433.5</v>
      </c>
      <c r="E39" s="15">
        <v>433.5</v>
      </c>
      <c r="F39" s="15">
        <v>352.6</v>
      </c>
      <c r="G39" s="13">
        <f t="shared" si="1"/>
        <v>81.337946943483288</v>
      </c>
      <c r="H39" s="91"/>
    </row>
    <row r="40" spans="1:8" x14ac:dyDescent="0.25">
      <c r="A40" s="89"/>
      <c r="B40" s="91"/>
      <c r="C40" s="59" t="s">
        <v>95</v>
      </c>
      <c r="D40" s="15">
        <v>0</v>
      </c>
      <c r="E40" s="15">
        <v>0</v>
      </c>
      <c r="F40" s="15">
        <v>0</v>
      </c>
      <c r="G40" s="13">
        <v>0</v>
      </c>
      <c r="H40" s="91"/>
    </row>
    <row r="41" spans="1:8" ht="25.5" x14ac:dyDescent="0.25">
      <c r="A41" s="89"/>
      <c r="B41" s="91"/>
      <c r="C41" s="54" t="s">
        <v>96</v>
      </c>
      <c r="D41" s="15">
        <v>0</v>
      </c>
      <c r="E41" s="15">
        <v>0</v>
      </c>
      <c r="F41" s="15">
        <v>0</v>
      </c>
      <c r="G41" s="13">
        <v>0</v>
      </c>
      <c r="H41" s="91"/>
    </row>
    <row r="42" spans="1:8" x14ac:dyDescent="0.25">
      <c r="A42" s="89"/>
      <c r="B42" s="91"/>
      <c r="C42" s="55" t="s">
        <v>11</v>
      </c>
      <c r="D42" s="13">
        <f>SUM(D38:D41)</f>
        <v>433.5</v>
      </c>
      <c r="E42" s="13">
        <f t="shared" ref="E42:F42" si="12">SUM(E38:E41)</f>
        <v>433.5</v>
      </c>
      <c r="F42" s="13">
        <f t="shared" si="12"/>
        <v>352.6</v>
      </c>
      <c r="G42" s="13">
        <f t="shared" si="1"/>
        <v>81.337946943483288</v>
      </c>
      <c r="H42" s="119"/>
    </row>
    <row r="43" spans="1:8" x14ac:dyDescent="0.25">
      <c r="A43" s="89" t="s">
        <v>35</v>
      </c>
      <c r="B43" s="91" t="s">
        <v>97</v>
      </c>
      <c r="C43" s="35" t="s">
        <v>7</v>
      </c>
      <c r="D43" s="15">
        <v>0</v>
      </c>
      <c r="E43" s="15">
        <v>0</v>
      </c>
      <c r="F43" s="15">
        <v>0</v>
      </c>
      <c r="G43" s="13">
        <v>0</v>
      </c>
      <c r="H43" s="91" t="s">
        <v>261</v>
      </c>
    </row>
    <row r="44" spans="1:8" ht="25.5" x14ac:dyDescent="0.25">
      <c r="A44" s="89"/>
      <c r="B44" s="91"/>
      <c r="C44" s="59" t="s">
        <v>101</v>
      </c>
      <c r="D44" s="15">
        <v>0</v>
      </c>
      <c r="E44" s="15">
        <v>0</v>
      </c>
      <c r="F44" s="15">
        <v>0</v>
      </c>
      <c r="G44" s="13">
        <v>0</v>
      </c>
      <c r="H44" s="91"/>
    </row>
    <row r="45" spans="1:8" x14ac:dyDescent="0.25">
      <c r="A45" s="89"/>
      <c r="B45" s="91"/>
      <c r="C45" s="59" t="s">
        <v>95</v>
      </c>
      <c r="D45" s="15">
        <v>18</v>
      </c>
      <c r="E45" s="15">
        <v>18</v>
      </c>
      <c r="F45" s="15">
        <v>0</v>
      </c>
      <c r="G45" s="13">
        <v>0</v>
      </c>
      <c r="H45" s="91"/>
    </row>
    <row r="46" spans="1:8" ht="25.5" x14ac:dyDescent="0.25">
      <c r="A46" s="89"/>
      <c r="B46" s="91"/>
      <c r="C46" s="54" t="s">
        <v>96</v>
      </c>
      <c r="D46" s="15">
        <v>0</v>
      </c>
      <c r="E46" s="15">
        <v>0</v>
      </c>
      <c r="F46" s="15">
        <v>0</v>
      </c>
      <c r="G46" s="13">
        <v>0</v>
      </c>
      <c r="H46" s="91"/>
    </row>
    <row r="47" spans="1:8" x14ac:dyDescent="0.25">
      <c r="A47" s="89"/>
      <c r="B47" s="91"/>
      <c r="C47" s="55" t="s">
        <v>11</v>
      </c>
      <c r="D47" s="13">
        <f>SUM(D43:D46)</f>
        <v>18</v>
      </c>
      <c r="E47" s="13">
        <f t="shared" ref="E47" si="13">SUM(E43:E46)</f>
        <v>18</v>
      </c>
      <c r="F47" s="13">
        <f t="shared" ref="F47" si="14">SUM(F43:F46)</f>
        <v>0</v>
      </c>
      <c r="G47" s="13">
        <f t="shared" ref="G47" si="15">F47/E47*100</f>
        <v>0</v>
      </c>
      <c r="H47" s="119"/>
    </row>
  </sheetData>
  <mergeCells count="31">
    <mergeCell ref="A1:B2"/>
    <mergeCell ref="C1:C2"/>
    <mergeCell ref="H1:H2"/>
    <mergeCell ref="D1:G1"/>
    <mergeCell ref="A3:A7"/>
    <mergeCell ref="B3:B7"/>
    <mergeCell ref="H3:H7"/>
    <mergeCell ref="A23:A27"/>
    <mergeCell ref="B23:B27"/>
    <mergeCell ref="H23:H27"/>
    <mergeCell ref="A8:A12"/>
    <mergeCell ref="B8:B12"/>
    <mergeCell ref="H8:H12"/>
    <mergeCell ref="A18:A22"/>
    <mergeCell ref="B18:B22"/>
    <mergeCell ref="H18:H22"/>
    <mergeCell ref="A13:A17"/>
    <mergeCell ref="B13:B17"/>
    <mergeCell ref="H13:H17"/>
    <mergeCell ref="A28:A32"/>
    <mergeCell ref="B28:B32"/>
    <mergeCell ref="H28:H32"/>
    <mergeCell ref="A43:A47"/>
    <mergeCell ref="B43:B47"/>
    <mergeCell ref="H43:H47"/>
    <mergeCell ref="A38:A42"/>
    <mergeCell ref="B38:B42"/>
    <mergeCell ref="H38:H42"/>
    <mergeCell ref="A33:A37"/>
    <mergeCell ref="B33:B37"/>
    <mergeCell ref="H33:H37"/>
  </mergeCells>
  <pageMargins left="0.7" right="0.7" top="0.75" bottom="0.75" header="0.3" footer="0.3"/>
  <pageSetup paperSize="9" scale="78" fitToHeight="0" orientation="landscape" r:id="rId1"/>
  <rowBreaks count="1" manualBreakCount="1">
    <brk id="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opLeftCell="A2" zoomScaleNormal="100" workbookViewId="0">
      <selection activeCell="H23" sqref="H23:H27"/>
    </sheetView>
  </sheetViews>
  <sheetFormatPr defaultRowHeight="15" x14ac:dyDescent="0.25"/>
  <cols>
    <col min="1" max="1" width="4.85546875" bestFit="1" customWidth="1"/>
    <col min="2" max="2" width="36.5703125" customWidth="1"/>
    <col min="3" max="3" width="19.140625" bestFit="1" customWidth="1"/>
    <col min="4" max="4" width="14.5703125" style="43" customWidth="1"/>
    <col min="5" max="7" width="12.85546875" customWidth="1"/>
    <col min="8" max="8" width="62.285156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26</v>
      </c>
      <c r="B3" s="103" t="s">
        <v>27</v>
      </c>
      <c r="C3" s="35" t="s">
        <v>7</v>
      </c>
      <c r="D3" s="13">
        <f>D8+D13+D18+D23+D28+D33+D38</f>
        <v>58.6</v>
      </c>
      <c r="E3" s="13">
        <f t="shared" ref="E3:F3" si="0">E8+E13+E18+E23+E28+E33+E38</f>
        <v>58.6</v>
      </c>
      <c r="F3" s="13">
        <f t="shared" si="0"/>
        <v>0</v>
      </c>
      <c r="G3" s="13">
        <f t="shared" ref="G3:G42" si="1">F3/E3*100</f>
        <v>0</v>
      </c>
      <c r="H3" s="114"/>
    </row>
    <row r="4" spans="1:8" ht="25.5" x14ac:dyDescent="0.25">
      <c r="A4" s="96"/>
      <c r="B4" s="103"/>
      <c r="C4" s="59" t="s">
        <v>101</v>
      </c>
      <c r="D4" s="13">
        <f t="shared" ref="D4:F6" si="2">D9+D14+D19+D24+D29+D34+D39</f>
        <v>9762</v>
      </c>
      <c r="E4" s="13">
        <f t="shared" si="2"/>
        <v>9962</v>
      </c>
      <c r="F4" s="13">
        <f t="shared" si="2"/>
        <v>1869.6</v>
      </c>
      <c r="G4" s="13">
        <f t="shared" si="1"/>
        <v>18.767315800040151</v>
      </c>
      <c r="H4" s="114"/>
    </row>
    <row r="5" spans="1:8" x14ac:dyDescent="0.25">
      <c r="A5" s="96"/>
      <c r="B5" s="103"/>
      <c r="C5" s="59" t="s">
        <v>95</v>
      </c>
      <c r="D5" s="13">
        <f t="shared" si="2"/>
        <v>267410.3</v>
      </c>
      <c r="E5" s="13">
        <f t="shared" si="2"/>
        <v>273148</v>
      </c>
      <c r="F5" s="13">
        <f t="shared" si="2"/>
        <v>79882.999999999985</v>
      </c>
      <c r="G5" s="13">
        <f t="shared" si="1"/>
        <v>29.245317556782396</v>
      </c>
      <c r="H5" s="114"/>
    </row>
    <row r="6" spans="1:8" ht="25.5" x14ac:dyDescent="0.25">
      <c r="A6" s="96"/>
      <c r="B6" s="103"/>
      <c r="C6" s="54" t="s">
        <v>96</v>
      </c>
      <c r="D6" s="13">
        <f t="shared" si="2"/>
        <v>10663.7</v>
      </c>
      <c r="E6" s="13">
        <f t="shared" si="2"/>
        <v>0</v>
      </c>
      <c r="F6" s="13">
        <f t="shared" si="2"/>
        <v>5239.8999999999996</v>
      </c>
      <c r="G6" s="13">
        <f>F6/D6*100</f>
        <v>49.137728930858884</v>
      </c>
      <c r="H6" s="114"/>
    </row>
    <row r="7" spans="1:8" x14ac:dyDescent="0.25">
      <c r="A7" s="96"/>
      <c r="B7" s="103"/>
      <c r="C7" s="32" t="s">
        <v>11</v>
      </c>
      <c r="D7" s="14">
        <f>SUM(D3:D6)</f>
        <v>287894.59999999998</v>
      </c>
      <c r="E7" s="14">
        <f>SUM(E3:E5)</f>
        <v>283168.59999999998</v>
      </c>
      <c r="F7" s="14">
        <f>F3+F4+F5</f>
        <v>81752.599999999991</v>
      </c>
      <c r="G7" s="14">
        <f>F7/E7*100</f>
        <v>28.87064455592887</v>
      </c>
      <c r="H7" s="114"/>
    </row>
    <row r="8" spans="1:8" x14ac:dyDescent="0.25">
      <c r="A8" s="89" t="s">
        <v>12</v>
      </c>
      <c r="B8" s="91" t="s">
        <v>88</v>
      </c>
      <c r="C8" s="35" t="s">
        <v>7</v>
      </c>
      <c r="D8" s="15">
        <v>58.6</v>
      </c>
      <c r="E8" s="15">
        <v>58.6</v>
      </c>
      <c r="F8" s="15">
        <v>0</v>
      </c>
      <c r="G8" s="13">
        <v>0</v>
      </c>
      <c r="H8" s="91" t="s">
        <v>269</v>
      </c>
    </row>
    <row r="9" spans="1:8" ht="25.5" x14ac:dyDescent="0.25">
      <c r="A9" s="89"/>
      <c r="B9" s="91"/>
      <c r="C9" s="59" t="s">
        <v>101</v>
      </c>
      <c r="D9" s="13">
        <v>74.5</v>
      </c>
      <c r="E9" s="13">
        <v>74.5</v>
      </c>
      <c r="F9" s="13">
        <v>0</v>
      </c>
      <c r="G9" s="13">
        <v>0</v>
      </c>
      <c r="H9" s="91"/>
    </row>
    <row r="10" spans="1:8" x14ac:dyDescent="0.25">
      <c r="A10" s="89"/>
      <c r="B10" s="91"/>
      <c r="C10" s="59" t="s">
        <v>95</v>
      </c>
      <c r="D10" s="13">
        <v>7</v>
      </c>
      <c r="E10" s="13">
        <v>7</v>
      </c>
      <c r="F10" s="13">
        <v>0</v>
      </c>
      <c r="G10" s="13">
        <f t="shared" si="1"/>
        <v>0</v>
      </c>
      <c r="H10" s="91"/>
    </row>
    <row r="11" spans="1:8" ht="25.5" x14ac:dyDescent="0.25">
      <c r="A11" s="89"/>
      <c r="B11" s="91"/>
      <c r="C11" s="54" t="s">
        <v>96</v>
      </c>
      <c r="D11" s="13">
        <v>0</v>
      </c>
      <c r="E11" s="13">
        <v>0</v>
      </c>
      <c r="F11" s="13">
        <v>0</v>
      </c>
      <c r="G11" s="13">
        <v>0</v>
      </c>
      <c r="H11" s="91"/>
    </row>
    <row r="12" spans="1:8" x14ac:dyDescent="0.25">
      <c r="A12" s="89"/>
      <c r="B12" s="91"/>
      <c r="C12" s="55" t="s">
        <v>11</v>
      </c>
      <c r="D12" s="13">
        <f>SUM(D8:D11)</f>
        <v>140.1</v>
      </c>
      <c r="E12" s="13">
        <f>SUM(E8:E11)</f>
        <v>140.1</v>
      </c>
      <c r="F12" s="13">
        <f t="shared" ref="F12" si="3">SUM(F8:F11)</f>
        <v>0</v>
      </c>
      <c r="G12" s="13">
        <f t="shared" si="1"/>
        <v>0</v>
      </c>
      <c r="H12" s="91"/>
    </row>
    <row r="13" spans="1:8" ht="30" customHeight="1" x14ac:dyDescent="0.25">
      <c r="A13" s="89" t="s">
        <v>15</v>
      </c>
      <c r="B13" s="91" t="s">
        <v>89</v>
      </c>
      <c r="C13" s="35" t="s">
        <v>7</v>
      </c>
      <c r="D13" s="13">
        <v>0</v>
      </c>
      <c r="E13" s="13">
        <v>0</v>
      </c>
      <c r="F13" s="13">
        <v>0</v>
      </c>
      <c r="G13" s="13">
        <v>0</v>
      </c>
      <c r="H13" s="115" t="s">
        <v>275</v>
      </c>
    </row>
    <row r="14" spans="1:8" ht="30" customHeight="1" x14ac:dyDescent="0.25">
      <c r="A14" s="89"/>
      <c r="B14" s="91"/>
      <c r="C14" s="59" t="s">
        <v>101</v>
      </c>
      <c r="D14" s="13">
        <v>7503.4</v>
      </c>
      <c r="E14" s="13">
        <v>7503.4</v>
      </c>
      <c r="F14" s="13">
        <v>1140.5</v>
      </c>
      <c r="G14" s="13">
        <v>0</v>
      </c>
      <c r="H14" s="115"/>
    </row>
    <row r="15" spans="1:8" ht="30" customHeight="1" x14ac:dyDescent="0.25">
      <c r="A15" s="89"/>
      <c r="B15" s="91"/>
      <c r="C15" s="59" t="s">
        <v>95</v>
      </c>
      <c r="D15" s="13">
        <v>4571.3</v>
      </c>
      <c r="E15" s="13">
        <v>4571.3</v>
      </c>
      <c r="F15" s="13">
        <v>2144.4</v>
      </c>
      <c r="G15" s="13">
        <f t="shared" si="1"/>
        <v>46.91006934570035</v>
      </c>
      <c r="H15" s="115"/>
    </row>
    <row r="16" spans="1:8" ht="30" customHeight="1" x14ac:dyDescent="0.25">
      <c r="A16" s="89"/>
      <c r="B16" s="91"/>
      <c r="C16" s="54" t="s">
        <v>96</v>
      </c>
      <c r="D16" s="13">
        <v>0</v>
      </c>
      <c r="E16" s="13">
        <v>0</v>
      </c>
      <c r="F16" s="13">
        <v>0</v>
      </c>
      <c r="G16" s="13">
        <v>0</v>
      </c>
      <c r="H16" s="115"/>
    </row>
    <row r="17" spans="1:8" ht="30" customHeight="1" x14ac:dyDescent="0.25">
      <c r="A17" s="89"/>
      <c r="B17" s="91"/>
      <c r="C17" s="55" t="s">
        <v>11</v>
      </c>
      <c r="D17" s="13">
        <f>SUM(D13:D16)</f>
        <v>12074.7</v>
      </c>
      <c r="E17" s="13">
        <f>SUM(E13:E16)</f>
        <v>12074.7</v>
      </c>
      <c r="F17" s="13">
        <f t="shared" ref="F17" si="4">SUM(F13:F16)</f>
        <v>3284.9</v>
      </c>
      <c r="G17" s="13">
        <f t="shared" si="1"/>
        <v>27.204816682816137</v>
      </c>
      <c r="H17" s="115"/>
    </row>
    <row r="18" spans="1:8" x14ac:dyDescent="0.25">
      <c r="A18" s="123" t="s">
        <v>17</v>
      </c>
      <c r="B18" s="91" t="s">
        <v>90</v>
      </c>
      <c r="C18" s="35" t="s">
        <v>7</v>
      </c>
      <c r="D18" s="13">
        <v>0</v>
      </c>
      <c r="E18" s="13">
        <v>0</v>
      </c>
      <c r="F18" s="13">
        <v>0</v>
      </c>
      <c r="G18" s="13">
        <v>0</v>
      </c>
      <c r="H18" s="115" t="s">
        <v>273</v>
      </c>
    </row>
    <row r="19" spans="1:8" ht="25.5" x14ac:dyDescent="0.25">
      <c r="A19" s="123"/>
      <c r="B19" s="91"/>
      <c r="C19" s="59" t="s">
        <v>101</v>
      </c>
      <c r="D19" s="13">
        <v>0</v>
      </c>
      <c r="E19" s="13">
        <v>0</v>
      </c>
      <c r="F19" s="13">
        <v>0</v>
      </c>
      <c r="G19" s="13">
        <v>0</v>
      </c>
      <c r="H19" s="115"/>
    </row>
    <row r="20" spans="1:8" x14ac:dyDescent="0.25">
      <c r="A20" s="123"/>
      <c r="B20" s="91"/>
      <c r="C20" s="59" t="s">
        <v>95</v>
      </c>
      <c r="D20" s="13">
        <v>229912.3</v>
      </c>
      <c r="E20" s="13">
        <v>237901.6</v>
      </c>
      <c r="F20" s="13">
        <v>69284.5</v>
      </c>
      <c r="G20" s="13">
        <f t="shared" si="1"/>
        <v>29.123175296004732</v>
      </c>
      <c r="H20" s="115"/>
    </row>
    <row r="21" spans="1:8" ht="25.5" x14ac:dyDescent="0.25">
      <c r="A21" s="123"/>
      <c r="B21" s="91"/>
      <c r="C21" s="54" t="s">
        <v>96</v>
      </c>
      <c r="D21" s="13">
        <v>10663.7</v>
      </c>
      <c r="E21" s="13">
        <v>0</v>
      </c>
      <c r="F21" s="13">
        <v>5239.8999999999996</v>
      </c>
      <c r="G21" s="13">
        <f>F21/D21*100</f>
        <v>49.137728930858884</v>
      </c>
      <c r="H21" s="115"/>
    </row>
    <row r="22" spans="1:8" x14ac:dyDescent="0.25">
      <c r="A22" s="123"/>
      <c r="B22" s="91"/>
      <c r="C22" s="55" t="s">
        <v>11</v>
      </c>
      <c r="D22" s="13">
        <f>SUM(D18:D21)</f>
        <v>240576</v>
      </c>
      <c r="E22" s="13">
        <f>SUM(E18:E21)</f>
        <v>237901.6</v>
      </c>
      <c r="F22" s="13">
        <f t="shared" ref="F22" si="5">SUM(F18:F21)</f>
        <v>74524.399999999994</v>
      </c>
      <c r="G22" s="13">
        <f t="shared" si="1"/>
        <v>31.325724585290722</v>
      </c>
      <c r="H22" s="115"/>
    </row>
    <row r="23" spans="1:8" x14ac:dyDescent="0.25">
      <c r="A23" s="123" t="s">
        <v>26</v>
      </c>
      <c r="B23" s="91" t="s">
        <v>91</v>
      </c>
      <c r="C23" s="35" t="s">
        <v>7</v>
      </c>
      <c r="D23" s="13">
        <v>0</v>
      </c>
      <c r="E23" s="13">
        <v>0</v>
      </c>
      <c r="F23" s="13">
        <v>0</v>
      </c>
      <c r="G23" s="13">
        <v>0</v>
      </c>
      <c r="H23" s="91" t="s">
        <v>270</v>
      </c>
    </row>
    <row r="24" spans="1:8" ht="25.5" x14ac:dyDescent="0.25">
      <c r="A24" s="123"/>
      <c r="B24" s="91"/>
      <c r="C24" s="59" t="s">
        <v>101</v>
      </c>
      <c r="D24" s="13">
        <v>0</v>
      </c>
      <c r="E24" s="13">
        <v>0</v>
      </c>
      <c r="F24" s="13">
        <v>0</v>
      </c>
      <c r="G24" s="13">
        <v>0</v>
      </c>
      <c r="H24" s="91"/>
    </row>
    <row r="25" spans="1:8" x14ac:dyDescent="0.25">
      <c r="A25" s="123"/>
      <c r="B25" s="91"/>
      <c r="C25" s="59" t="s">
        <v>95</v>
      </c>
      <c r="D25" s="13">
        <v>19241.099999999999</v>
      </c>
      <c r="E25" s="13">
        <v>16989.5</v>
      </c>
      <c r="F25" s="13">
        <v>3538.9</v>
      </c>
      <c r="G25" s="13">
        <f t="shared" si="1"/>
        <v>20.829924365049003</v>
      </c>
      <c r="H25" s="91"/>
    </row>
    <row r="26" spans="1:8" ht="25.5" x14ac:dyDescent="0.25">
      <c r="A26" s="123"/>
      <c r="B26" s="91"/>
      <c r="C26" s="54" t="s">
        <v>96</v>
      </c>
      <c r="D26" s="13">
        <v>0</v>
      </c>
      <c r="E26" s="13">
        <v>0</v>
      </c>
      <c r="F26" s="13">
        <v>0</v>
      </c>
      <c r="G26" s="13">
        <v>0</v>
      </c>
      <c r="H26" s="91"/>
    </row>
    <row r="27" spans="1:8" x14ac:dyDescent="0.25">
      <c r="A27" s="123"/>
      <c r="B27" s="91"/>
      <c r="C27" s="55" t="s">
        <v>11</v>
      </c>
      <c r="D27" s="13">
        <f>SUM(D23:D26)</f>
        <v>19241.099999999999</v>
      </c>
      <c r="E27" s="13">
        <f>SUM(E23:E26)</f>
        <v>16989.5</v>
      </c>
      <c r="F27" s="13">
        <f t="shared" ref="F27" si="6">SUM(F23:F26)</f>
        <v>3538.9</v>
      </c>
      <c r="G27" s="13">
        <f t="shared" si="1"/>
        <v>20.829924365049003</v>
      </c>
      <c r="H27" s="91"/>
    </row>
    <row r="28" spans="1:8" x14ac:dyDescent="0.25">
      <c r="A28" s="89" t="s">
        <v>28</v>
      </c>
      <c r="B28" s="91" t="s">
        <v>92</v>
      </c>
      <c r="C28" s="35" t="s">
        <v>7</v>
      </c>
      <c r="D28" s="13">
        <v>0</v>
      </c>
      <c r="E28" s="13">
        <v>0</v>
      </c>
      <c r="F28" s="13">
        <v>0</v>
      </c>
      <c r="G28" s="13">
        <v>0</v>
      </c>
      <c r="H28" s="91" t="s">
        <v>271</v>
      </c>
    </row>
    <row r="29" spans="1:8" ht="25.5" x14ac:dyDescent="0.25">
      <c r="A29" s="89"/>
      <c r="B29" s="91"/>
      <c r="C29" s="59" t="s">
        <v>101</v>
      </c>
      <c r="D29" s="13">
        <v>2184.1</v>
      </c>
      <c r="E29" s="13">
        <v>2384.1</v>
      </c>
      <c r="F29" s="13">
        <v>729.1</v>
      </c>
      <c r="G29" s="13">
        <f t="shared" si="1"/>
        <v>30.581770898871696</v>
      </c>
      <c r="H29" s="91"/>
    </row>
    <row r="30" spans="1:8" x14ac:dyDescent="0.25">
      <c r="A30" s="89"/>
      <c r="B30" s="91"/>
      <c r="C30" s="59" t="s">
        <v>95</v>
      </c>
      <c r="D30" s="13">
        <v>115</v>
      </c>
      <c r="E30" s="13">
        <v>115</v>
      </c>
      <c r="F30" s="13">
        <v>38.4</v>
      </c>
      <c r="G30" s="13">
        <f t="shared" si="1"/>
        <v>33.391304347826086</v>
      </c>
      <c r="H30" s="91"/>
    </row>
    <row r="31" spans="1:8" ht="25.5" x14ac:dyDescent="0.25">
      <c r="A31" s="89"/>
      <c r="B31" s="91"/>
      <c r="C31" s="54" t="s">
        <v>96</v>
      </c>
      <c r="D31" s="13">
        <v>0</v>
      </c>
      <c r="E31" s="13">
        <v>0</v>
      </c>
      <c r="F31" s="13">
        <v>0</v>
      </c>
      <c r="G31" s="13">
        <v>0</v>
      </c>
      <c r="H31" s="91"/>
    </row>
    <row r="32" spans="1:8" x14ac:dyDescent="0.25">
      <c r="A32" s="89"/>
      <c r="B32" s="91"/>
      <c r="C32" s="55" t="s">
        <v>11</v>
      </c>
      <c r="D32" s="13">
        <f>SUM(D28:D31)</f>
        <v>2299.1</v>
      </c>
      <c r="E32" s="13">
        <f>SUM(E28:E31)</f>
        <v>2499.1</v>
      </c>
      <c r="F32" s="13">
        <f t="shared" ref="F32" si="7">SUM(F28:F31)</f>
        <v>767.5</v>
      </c>
      <c r="G32" s="13">
        <f t="shared" si="1"/>
        <v>30.711055980152857</v>
      </c>
      <c r="H32" s="91"/>
    </row>
    <row r="33" spans="1:8" x14ac:dyDescent="0.25">
      <c r="A33" s="89" t="s">
        <v>31</v>
      </c>
      <c r="B33" s="91" t="s">
        <v>93</v>
      </c>
      <c r="C33" s="35" t="s">
        <v>7</v>
      </c>
      <c r="D33" s="15">
        <v>0</v>
      </c>
      <c r="E33" s="15">
        <v>0</v>
      </c>
      <c r="F33" s="15">
        <v>0</v>
      </c>
      <c r="G33" s="13">
        <v>0</v>
      </c>
      <c r="H33" s="125" t="s">
        <v>272</v>
      </c>
    </row>
    <row r="34" spans="1:8" ht="25.5" x14ac:dyDescent="0.25">
      <c r="A34" s="89"/>
      <c r="B34" s="91"/>
      <c r="C34" s="59" t="s">
        <v>101</v>
      </c>
      <c r="D34" s="15">
        <v>0</v>
      </c>
      <c r="E34" s="15">
        <v>0</v>
      </c>
      <c r="F34" s="15">
        <v>0</v>
      </c>
      <c r="G34" s="13">
        <v>0</v>
      </c>
      <c r="H34" s="126"/>
    </row>
    <row r="35" spans="1:8" x14ac:dyDescent="0.25">
      <c r="A35" s="89"/>
      <c r="B35" s="91"/>
      <c r="C35" s="59" t="s">
        <v>95</v>
      </c>
      <c r="D35" s="15">
        <v>13563.6</v>
      </c>
      <c r="E35" s="15">
        <v>13563.6</v>
      </c>
      <c r="F35" s="15">
        <v>4876.8</v>
      </c>
      <c r="G35" s="13">
        <f t="shared" si="1"/>
        <v>35.955056179775283</v>
      </c>
      <c r="H35" s="126"/>
    </row>
    <row r="36" spans="1:8" ht="25.5" x14ac:dyDescent="0.25">
      <c r="A36" s="89"/>
      <c r="B36" s="91"/>
      <c r="C36" s="54" t="s">
        <v>96</v>
      </c>
      <c r="D36" s="15">
        <v>0</v>
      </c>
      <c r="E36" s="15">
        <v>0</v>
      </c>
      <c r="F36" s="15">
        <v>0</v>
      </c>
      <c r="G36" s="13">
        <v>0</v>
      </c>
      <c r="H36" s="126"/>
    </row>
    <row r="37" spans="1:8" x14ac:dyDescent="0.25">
      <c r="A37" s="89"/>
      <c r="B37" s="91"/>
      <c r="C37" s="55" t="s">
        <v>11</v>
      </c>
      <c r="D37" s="13">
        <f>SUM(D33:D36)</f>
        <v>13563.6</v>
      </c>
      <c r="E37" s="13">
        <f>SUM(E33:E36)</f>
        <v>13563.6</v>
      </c>
      <c r="F37" s="13">
        <f t="shared" ref="F37" si="8">SUM(F33:F36)</f>
        <v>4876.8</v>
      </c>
      <c r="G37" s="13">
        <f t="shared" si="1"/>
        <v>35.955056179775283</v>
      </c>
      <c r="H37" s="127"/>
    </row>
    <row r="38" spans="1:8" hidden="1" x14ac:dyDescent="0.25">
      <c r="A38" s="124" t="s">
        <v>33</v>
      </c>
      <c r="B38" s="91" t="s">
        <v>94</v>
      </c>
      <c r="C38" s="35" t="s">
        <v>7</v>
      </c>
      <c r="D38" s="15"/>
      <c r="E38" s="15"/>
      <c r="F38" s="15"/>
      <c r="G38" s="13">
        <v>0</v>
      </c>
      <c r="H38" s="90"/>
    </row>
    <row r="39" spans="1:8" hidden="1" x14ac:dyDescent="0.25">
      <c r="A39" s="124"/>
      <c r="B39" s="91"/>
      <c r="C39" s="59" t="s">
        <v>8</v>
      </c>
      <c r="D39" s="15"/>
      <c r="E39" s="15"/>
      <c r="F39" s="15"/>
      <c r="G39" s="13">
        <v>0</v>
      </c>
      <c r="H39" s="90"/>
    </row>
    <row r="40" spans="1:8" hidden="1" x14ac:dyDescent="0.25">
      <c r="A40" s="124"/>
      <c r="B40" s="91"/>
      <c r="C40" s="59" t="s">
        <v>95</v>
      </c>
      <c r="D40" s="15"/>
      <c r="E40" s="15"/>
      <c r="F40" s="15"/>
      <c r="G40" s="13" t="e">
        <f t="shared" si="1"/>
        <v>#DIV/0!</v>
      </c>
      <c r="H40" s="90"/>
    </row>
    <row r="41" spans="1:8" ht="25.5" hidden="1" x14ac:dyDescent="0.25">
      <c r="A41" s="124"/>
      <c r="B41" s="91"/>
      <c r="C41" s="54" t="s">
        <v>96</v>
      </c>
      <c r="D41" s="15"/>
      <c r="E41" s="15"/>
      <c r="F41" s="15"/>
      <c r="G41" s="13">
        <v>0</v>
      </c>
      <c r="H41" s="90"/>
    </row>
    <row r="42" spans="1:8" hidden="1" x14ac:dyDescent="0.25">
      <c r="A42" s="124"/>
      <c r="B42" s="91"/>
      <c r="C42" s="55" t="s">
        <v>11</v>
      </c>
      <c r="D42" s="13"/>
      <c r="E42" s="13"/>
      <c r="F42" s="13"/>
      <c r="G42" s="13" t="e">
        <f t="shared" si="1"/>
        <v>#DIV/0!</v>
      </c>
      <c r="H42" s="90"/>
    </row>
  </sheetData>
  <mergeCells count="28">
    <mergeCell ref="H38:H42"/>
    <mergeCell ref="H33:H37"/>
    <mergeCell ref="C1:C2"/>
    <mergeCell ref="H28:H32"/>
    <mergeCell ref="H23:H27"/>
    <mergeCell ref="H18:H22"/>
    <mergeCell ref="H13:H17"/>
    <mergeCell ref="D1:G1"/>
    <mergeCell ref="H3:H7"/>
    <mergeCell ref="H1:H2"/>
    <mergeCell ref="H8:H12"/>
    <mergeCell ref="B38:B42"/>
    <mergeCell ref="A38:A42"/>
    <mergeCell ref="A28:A32"/>
    <mergeCell ref="A3:A7"/>
    <mergeCell ref="B33:B37"/>
    <mergeCell ref="A8:A12"/>
    <mergeCell ref="B8:B12"/>
    <mergeCell ref="A23:A27"/>
    <mergeCell ref="B23:B27"/>
    <mergeCell ref="A33:A37"/>
    <mergeCell ref="B28:B32"/>
    <mergeCell ref="A1:B2"/>
    <mergeCell ref="B18:B22"/>
    <mergeCell ref="B13:B17"/>
    <mergeCell ref="B3:B7"/>
    <mergeCell ref="A18:A22"/>
    <mergeCell ref="A13:A17"/>
  </mergeCells>
  <pageMargins left="0.7" right="0.7" top="0.75" bottom="0.75" header="0.3" footer="0.3"/>
  <pageSetup paperSize="9" scale="74" fitToHeight="0" orientation="landscape" r:id="rId1"/>
  <rowBreaks count="1" manualBreakCount="1">
    <brk id="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H18" sqref="H18:H22"/>
    </sheetView>
  </sheetViews>
  <sheetFormatPr defaultRowHeight="15" x14ac:dyDescent="0.25"/>
  <cols>
    <col min="1" max="1" width="4.85546875" bestFit="1" customWidth="1"/>
    <col min="2" max="2" width="35.42578125" customWidth="1"/>
    <col min="3" max="3" width="18.85546875" customWidth="1"/>
    <col min="4" max="4" width="14.5703125" style="43" bestFit="1" customWidth="1"/>
    <col min="5" max="7" width="12.85546875" customWidth="1"/>
    <col min="8" max="8" width="5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28</v>
      </c>
      <c r="B3" s="103" t="s">
        <v>29</v>
      </c>
      <c r="C3" s="35" t="s">
        <v>7</v>
      </c>
      <c r="D3" s="13">
        <f>D8+D13+D18</f>
        <v>0</v>
      </c>
      <c r="E3" s="13">
        <f t="shared" ref="E3:F3" si="0">E8+E13+E18</f>
        <v>0</v>
      </c>
      <c r="F3" s="13">
        <f t="shared" si="0"/>
        <v>0</v>
      </c>
      <c r="G3" s="13">
        <v>0</v>
      </c>
      <c r="H3" s="114"/>
    </row>
    <row r="4" spans="1:8" ht="25.5" x14ac:dyDescent="0.25">
      <c r="A4" s="96"/>
      <c r="B4" s="103">
        <v>0</v>
      </c>
      <c r="C4" s="59" t="s">
        <v>101</v>
      </c>
      <c r="D4" s="13">
        <f t="shared" ref="D4:F6" si="1">D9+D14+D19</f>
        <v>5999.5</v>
      </c>
      <c r="E4" s="13">
        <f t="shared" si="1"/>
        <v>5999.5</v>
      </c>
      <c r="F4" s="13">
        <f t="shared" si="1"/>
        <v>145.5</v>
      </c>
      <c r="G4" s="13">
        <f t="shared" ref="G4:G22" si="2">F4/E4*100</f>
        <v>2.4252021001750146</v>
      </c>
      <c r="H4" s="114"/>
    </row>
    <row r="5" spans="1:8" x14ac:dyDescent="0.25">
      <c r="A5" s="96"/>
      <c r="B5" s="103">
        <v>0</v>
      </c>
      <c r="C5" s="59" t="s">
        <v>95</v>
      </c>
      <c r="D5" s="13">
        <f t="shared" si="1"/>
        <v>8456.6999999999989</v>
      </c>
      <c r="E5" s="13">
        <f t="shared" si="1"/>
        <v>8456.6999999999989</v>
      </c>
      <c r="F5" s="13">
        <f t="shared" si="1"/>
        <v>1912</v>
      </c>
      <c r="G5" s="13">
        <f t="shared" si="2"/>
        <v>22.609292040630507</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24" t="s">
        <v>11</v>
      </c>
      <c r="D7" s="14">
        <f t="shared" ref="D7" si="3">SUM(D3:D6)</f>
        <v>14456.199999999999</v>
      </c>
      <c r="E7" s="14">
        <f t="shared" ref="E7" si="4">SUM(E3:E6)</f>
        <v>14456.199999999999</v>
      </c>
      <c r="F7" s="14">
        <f>SUM(F3:F6)</f>
        <v>2057.5</v>
      </c>
      <c r="G7" s="14">
        <f t="shared" si="2"/>
        <v>14.2326475837357</v>
      </c>
      <c r="H7" s="114"/>
    </row>
    <row r="8" spans="1:8" ht="42" customHeight="1" x14ac:dyDescent="0.25">
      <c r="A8" s="128" t="s">
        <v>12</v>
      </c>
      <c r="B8" s="92" t="s">
        <v>98</v>
      </c>
      <c r="C8" s="35" t="s">
        <v>7</v>
      </c>
      <c r="D8" s="17">
        <v>0</v>
      </c>
      <c r="E8" s="17">
        <v>0</v>
      </c>
      <c r="F8" s="17">
        <v>0</v>
      </c>
      <c r="G8" s="13">
        <v>0</v>
      </c>
      <c r="H8" s="131" t="s">
        <v>250</v>
      </c>
    </row>
    <row r="9" spans="1:8" ht="42" customHeight="1" x14ac:dyDescent="0.25">
      <c r="A9" s="129"/>
      <c r="B9" s="93"/>
      <c r="C9" s="59" t="s">
        <v>101</v>
      </c>
      <c r="D9" s="17">
        <v>3866.1</v>
      </c>
      <c r="E9" s="17">
        <v>3866.1</v>
      </c>
      <c r="F9" s="17">
        <v>120.1</v>
      </c>
      <c r="G9" s="13">
        <f t="shared" si="2"/>
        <v>3.1064897441866477</v>
      </c>
      <c r="H9" s="132"/>
    </row>
    <row r="10" spans="1:8" ht="42" customHeight="1" x14ac:dyDescent="0.25">
      <c r="A10" s="129"/>
      <c r="B10" s="93"/>
      <c r="C10" s="59" t="s">
        <v>95</v>
      </c>
      <c r="D10" s="17">
        <v>0</v>
      </c>
      <c r="E10" s="17">
        <v>0</v>
      </c>
      <c r="F10" s="17">
        <v>0</v>
      </c>
      <c r="G10" s="13">
        <v>0</v>
      </c>
      <c r="H10" s="132"/>
    </row>
    <row r="11" spans="1:8" ht="42" customHeight="1" x14ac:dyDescent="0.25">
      <c r="A11" s="129"/>
      <c r="B11" s="93"/>
      <c r="C11" s="54" t="s">
        <v>96</v>
      </c>
      <c r="D11" s="17">
        <v>0</v>
      </c>
      <c r="E11" s="17">
        <v>0</v>
      </c>
      <c r="F11" s="17">
        <v>0</v>
      </c>
      <c r="G11" s="13">
        <v>0</v>
      </c>
      <c r="H11" s="132"/>
    </row>
    <row r="12" spans="1:8" ht="42" customHeight="1" x14ac:dyDescent="0.25">
      <c r="A12" s="130"/>
      <c r="B12" s="94"/>
      <c r="C12" s="55" t="s">
        <v>11</v>
      </c>
      <c r="D12" s="13">
        <f>SUM(D8:D11)</f>
        <v>3866.1</v>
      </c>
      <c r="E12" s="13">
        <f>SUM(E8:E11)</f>
        <v>3866.1</v>
      </c>
      <c r="F12" s="13">
        <f t="shared" ref="F12" si="5">SUM(F8:F11)</f>
        <v>120.1</v>
      </c>
      <c r="G12" s="13">
        <f t="shared" si="2"/>
        <v>3.1064897441866477</v>
      </c>
      <c r="H12" s="133"/>
    </row>
    <row r="13" spans="1:8" x14ac:dyDescent="0.25">
      <c r="A13" s="89" t="s">
        <v>15</v>
      </c>
      <c r="B13" s="91" t="s">
        <v>99</v>
      </c>
      <c r="C13" s="35" t="s">
        <v>7</v>
      </c>
      <c r="D13" s="15">
        <v>0</v>
      </c>
      <c r="E13" s="15">
        <v>0</v>
      </c>
      <c r="F13" s="15">
        <v>0</v>
      </c>
      <c r="G13" s="13">
        <v>0</v>
      </c>
      <c r="H13" s="134" t="s">
        <v>251</v>
      </c>
    </row>
    <row r="14" spans="1:8" ht="25.5" x14ac:dyDescent="0.25">
      <c r="A14" s="89"/>
      <c r="B14" s="91"/>
      <c r="C14" s="59" t="s">
        <v>101</v>
      </c>
      <c r="D14" s="15">
        <v>0</v>
      </c>
      <c r="E14" s="15">
        <v>0</v>
      </c>
      <c r="F14" s="15">
        <v>0</v>
      </c>
      <c r="G14" s="13">
        <v>0</v>
      </c>
      <c r="H14" s="132"/>
    </row>
    <row r="15" spans="1:8" x14ac:dyDescent="0.25">
      <c r="A15" s="89"/>
      <c r="B15" s="91"/>
      <c r="C15" s="59" t="s">
        <v>95</v>
      </c>
      <c r="D15" s="15">
        <v>1048.3</v>
      </c>
      <c r="E15" s="15">
        <v>1048.3</v>
      </c>
      <c r="F15" s="15">
        <v>50.7</v>
      </c>
      <c r="G15" s="13">
        <f t="shared" si="2"/>
        <v>4.8364017933797587</v>
      </c>
      <c r="H15" s="132"/>
    </row>
    <row r="16" spans="1:8" ht="25.5" x14ac:dyDescent="0.25">
      <c r="A16" s="89"/>
      <c r="B16" s="91"/>
      <c r="C16" s="54" t="s">
        <v>96</v>
      </c>
      <c r="D16" s="15">
        <v>0</v>
      </c>
      <c r="E16" s="15">
        <v>0</v>
      </c>
      <c r="F16" s="15">
        <v>0</v>
      </c>
      <c r="G16" s="13">
        <v>0</v>
      </c>
      <c r="H16" s="132"/>
    </row>
    <row r="17" spans="1:8" x14ac:dyDescent="0.25">
      <c r="A17" s="89"/>
      <c r="B17" s="91"/>
      <c r="C17" s="55" t="s">
        <v>11</v>
      </c>
      <c r="D17" s="13">
        <f>SUM(D13:D16)</f>
        <v>1048.3</v>
      </c>
      <c r="E17" s="13">
        <f>SUM(E13:E16)</f>
        <v>1048.3</v>
      </c>
      <c r="F17" s="13">
        <f t="shared" ref="F17" si="6">SUM(F13:F16)</f>
        <v>50.7</v>
      </c>
      <c r="G17" s="13">
        <f t="shared" si="2"/>
        <v>4.8364017933797587</v>
      </c>
      <c r="H17" s="135"/>
    </row>
    <row r="18" spans="1:8" x14ac:dyDescent="0.25">
      <c r="A18" s="124" t="s">
        <v>17</v>
      </c>
      <c r="B18" s="91" t="s">
        <v>100</v>
      </c>
      <c r="C18" s="35" t="s">
        <v>7</v>
      </c>
      <c r="D18" s="15">
        <v>0</v>
      </c>
      <c r="E18" s="15">
        <v>0</v>
      </c>
      <c r="F18" s="15">
        <v>0</v>
      </c>
      <c r="G18" s="13">
        <v>0</v>
      </c>
      <c r="H18" s="91" t="s">
        <v>30</v>
      </c>
    </row>
    <row r="19" spans="1:8" ht="25.5" x14ac:dyDescent="0.25">
      <c r="A19" s="124"/>
      <c r="B19" s="91"/>
      <c r="C19" s="59" t="s">
        <v>101</v>
      </c>
      <c r="D19" s="15">
        <v>2133.4</v>
      </c>
      <c r="E19" s="15">
        <v>2133.4</v>
      </c>
      <c r="F19" s="15">
        <v>25.4</v>
      </c>
      <c r="G19" s="13">
        <f t="shared" si="2"/>
        <v>1.1905877941314333</v>
      </c>
      <c r="H19" s="91"/>
    </row>
    <row r="20" spans="1:8" x14ac:dyDescent="0.25">
      <c r="A20" s="124"/>
      <c r="B20" s="91"/>
      <c r="C20" s="59" t="s">
        <v>95</v>
      </c>
      <c r="D20" s="15">
        <v>7408.4</v>
      </c>
      <c r="E20" s="15">
        <v>7408.4</v>
      </c>
      <c r="F20" s="15">
        <v>1861.3</v>
      </c>
      <c r="G20" s="13">
        <f t="shared" si="2"/>
        <v>25.124183359429836</v>
      </c>
      <c r="H20" s="91"/>
    </row>
    <row r="21" spans="1:8" ht="25.5" x14ac:dyDescent="0.25">
      <c r="A21" s="124"/>
      <c r="B21" s="91"/>
      <c r="C21" s="54" t="s">
        <v>96</v>
      </c>
      <c r="D21" s="15">
        <v>0</v>
      </c>
      <c r="E21" s="15">
        <v>0</v>
      </c>
      <c r="F21" s="15">
        <v>0</v>
      </c>
      <c r="G21" s="13">
        <v>0</v>
      </c>
      <c r="H21" s="91"/>
    </row>
    <row r="22" spans="1:8" x14ac:dyDescent="0.25">
      <c r="A22" s="124"/>
      <c r="B22" s="91"/>
      <c r="C22" s="55" t="s">
        <v>11</v>
      </c>
      <c r="D22" s="13">
        <f>SUM(D18:D21)</f>
        <v>9541.7999999999993</v>
      </c>
      <c r="E22" s="13">
        <f>SUM(E18:E21)</f>
        <v>9541.7999999999993</v>
      </c>
      <c r="F22" s="13">
        <f t="shared" ref="F22" si="7">SUM(F18:F21)</f>
        <v>1886.7</v>
      </c>
      <c r="G22" s="13">
        <f t="shared" si="2"/>
        <v>19.772998805256872</v>
      </c>
      <c r="H22" s="91"/>
    </row>
  </sheetData>
  <mergeCells count="16">
    <mergeCell ref="H18:H22"/>
    <mergeCell ref="A13:A17"/>
    <mergeCell ref="B13:B17"/>
    <mergeCell ref="A8:A12"/>
    <mergeCell ref="B8:B12"/>
    <mergeCell ref="A18:A22"/>
    <mergeCell ref="B18:B22"/>
    <mergeCell ref="H8:H12"/>
    <mergeCell ref="H13:H17"/>
    <mergeCell ref="A1:B2"/>
    <mergeCell ref="C1:C2"/>
    <mergeCell ref="H1:H2"/>
    <mergeCell ref="D1:G1"/>
    <mergeCell ref="A3:A7"/>
    <mergeCell ref="B3:B7"/>
    <mergeCell ref="H3:H7"/>
  </mergeCells>
  <pageMargins left="0.7" right="0.7" top="0.75" bottom="0.75" header="0.3" footer="0.3"/>
  <pageSetup paperSize="9" scale="7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H23" sqref="H23"/>
    </sheetView>
  </sheetViews>
  <sheetFormatPr defaultRowHeight="15" x14ac:dyDescent="0.25"/>
  <cols>
    <col min="1" max="1" width="4.42578125" bestFit="1" customWidth="1"/>
    <col min="2" max="2" width="35.42578125" customWidth="1"/>
    <col min="3" max="3" width="20.7109375" customWidth="1"/>
    <col min="4" max="4" width="14.5703125" style="43" bestFit="1" customWidth="1"/>
    <col min="5" max="7" width="12.85546875" customWidth="1"/>
    <col min="8" max="8" width="56.140625" customWidth="1"/>
  </cols>
  <sheetData>
    <row r="1" spans="1:8" ht="15" customHeight="1"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31</v>
      </c>
      <c r="B3" s="103" t="s">
        <v>32</v>
      </c>
      <c r="C3" s="35" t="s">
        <v>7</v>
      </c>
      <c r="D3" s="13">
        <f>D8+D13+D18</f>
        <v>0</v>
      </c>
      <c r="E3" s="13">
        <f t="shared" ref="E3:F3" si="0">E8+E13+E18</f>
        <v>0</v>
      </c>
      <c r="F3" s="13">
        <f t="shared" si="0"/>
        <v>0</v>
      </c>
      <c r="G3" s="13">
        <v>0</v>
      </c>
      <c r="H3" s="114"/>
    </row>
    <row r="4" spans="1:8" ht="25.5" x14ac:dyDescent="0.25">
      <c r="A4" s="96"/>
      <c r="B4" s="103">
        <v>0</v>
      </c>
      <c r="C4" s="59" t="s">
        <v>101</v>
      </c>
      <c r="D4" s="13">
        <f t="shared" ref="D4:F6" si="1">D9+D14+D19</f>
        <v>18112.3</v>
      </c>
      <c r="E4" s="13">
        <f t="shared" si="1"/>
        <v>18112.3</v>
      </c>
      <c r="F4" s="13">
        <f t="shared" si="1"/>
        <v>0</v>
      </c>
      <c r="G4" s="13">
        <f t="shared" ref="G4:G22" si="2">F4/E4*100</f>
        <v>0</v>
      </c>
      <c r="H4" s="114"/>
    </row>
    <row r="5" spans="1:8" x14ac:dyDescent="0.25">
      <c r="A5" s="96"/>
      <c r="B5" s="103">
        <v>0</v>
      </c>
      <c r="C5" s="59" t="s">
        <v>95</v>
      </c>
      <c r="D5" s="13">
        <f t="shared" si="1"/>
        <v>15871.6</v>
      </c>
      <c r="E5" s="13">
        <f t="shared" si="1"/>
        <v>15871.6</v>
      </c>
      <c r="F5" s="13">
        <f t="shared" si="1"/>
        <v>3516.3</v>
      </c>
      <c r="G5" s="13">
        <f t="shared" si="2"/>
        <v>22.154666196224703</v>
      </c>
      <c r="H5" s="114"/>
    </row>
    <row r="6" spans="1:8" ht="25.5" x14ac:dyDescent="0.25">
      <c r="A6" s="96"/>
      <c r="B6" s="103"/>
      <c r="C6" s="54" t="s">
        <v>96</v>
      </c>
      <c r="D6" s="13">
        <f t="shared" si="1"/>
        <v>0</v>
      </c>
      <c r="E6" s="13">
        <f t="shared" si="1"/>
        <v>0</v>
      </c>
      <c r="F6" s="13">
        <f t="shared" si="1"/>
        <v>0</v>
      </c>
      <c r="G6" s="13">
        <v>0</v>
      </c>
      <c r="H6" s="114"/>
    </row>
    <row r="7" spans="1:8" x14ac:dyDescent="0.25">
      <c r="A7" s="96"/>
      <c r="B7" s="103"/>
      <c r="C7" s="30" t="s">
        <v>11</v>
      </c>
      <c r="D7" s="14">
        <f t="shared" ref="D7:E7" si="3">SUM(D3:D6)</f>
        <v>33983.9</v>
      </c>
      <c r="E7" s="14">
        <f t="shared" si="3"/>
        <v>33983.9</v>
      </c>
      <c r="F7" s="14">
        <f t="shared" ref="F7" si="4">SUM(F3:F6)</f>
        <v>3516.3</v>
      </c>
      <c r="G7" s="14">
        <f t="shared" si="2"/>
        <v>10.346958412660111</v>
      </c>
      <c r="H7" s="114"/>
    </row>
    <row r="8" spans="1:8" ht="18" customHeight="1" x14ac:dyDescent="0.25">
      <c r="A8" s="128" t="s">
        <v>12</v>
      </c>
      <c r="B8" s="116" t="s">
        <v>102</v>
      </c>
      <c r="C8" s="35" t="s">
        <v>7</v>
      </c>
      <c r="D8" s="13">
        <v>0</v>
      </c>
      <c r="E8" s="13">
        <v>0</v>
      </c>
      <c r="F8" s="13">
        <v>0</v>
      </c>
      <c r="G8" s="13">
        <v>0</v>
      </c>
      <c r="H8" s="138" t="s">
        <v>190</v>
      </c>
    </row>
    <row r="9" spans="1:8" ht="25.5" x14ac:dyDescent="0.25">
      <c r="A9" s="129"/>
      <c r="B9" s="117"/>
      <c r="C9" s="59" t="s">
        <v>101</v>
      </c>
      <c r="D9" s="13">
        <v>17773.3</v>
      </c>
      <c r="E9" s="13">
        <v>17773.3</v>
      </c>
      <c r="F9" s="13">
        <v>0</v>
      </c>
      <c r="G9" s="13">
        <f t="shared" si="2"/>
        <v>0</v>
      </c>
      <c r="H9" s="138"/>
    </row>
    <row r="10" spans="1:8" ht="18" customHeight="1" x14ac:dyDescent="0.25">
      <c r="A10" s="129"/>
      <c r="B10" s="117"/>
      <c r="C10" s="59" t="s">
        <v>95</v>
      </c>
      <c r="D10" s="13">
        <v>0</v>
      </c>
      <c r="E10" s="13">
        <v>0</v>
      </c>
      <c r="F10" s="13">
        <v>0</v>
      </c>
      <c r="G10" s="13">
        <v>0</v>
      </c>
      <c r="H10" s="138"/>
    </row>
    <row r="11" spans="1:8" ht="25.5" x14ac:dyDescent="0.25">
      <c r="A11" s="129"/>
      <c r="B11" s="117"/>
      <c r="C11" s="54" t="s">
        <v>96</v>
      </c>
      <c r="D11" s="13">
        <v>0</v>
      </c>
      <c r="E11" s="13">
        <v>0</v>
      </c>
      <c r="F11" s="13"/>
      <c r="G11" s="13">
        <v>0</v>
      </c>
      <c r="H11" s="138"/>
    </row>
    <row r="12" spans="1:8" ht="18" customHeight="1" x14ac:dyDescent="0.25">
      <c r="A12" s="130"/>
      <c r="B12" s="118"/>
      <c r="C12" s="55" t="s">
        <v>11</v>
      </c>
      <c r="D12" s="13">
        <f t="shared" ref="D12" si="5">SUM(D8:D11)</f>
        <v>17773.3</v>
      </c>
      <c r="E12" s="13">
        <f t="shared" ref="E12" si="6">SUM(E8:E11)</f>
        <v>17773.3</v>
      </c>
      <c r="F12" s="13">
        <v>0</v>
      </c>
      <c r="G12" s="13">
        <f t="shared" si="2"/>
        <v>0</v>
      </c>
      <c r="H12" s="139"/>
    </row>
    <row r="13" spans="1:8" ht="15" customHeight="1" x14ac:dyDescent="0.25">
      <c r="A13" s="128" t="s">
        <v>15</v>
      </c>
      <c r="B13" s="116" t="s">
        <v>103</v>
      </c>
      <c r="C13" s="35" t="s">
        <v>7</v>
      </c>
      <c r="D13" s="15">
        <v>0</v>
      </c>
      <c r="E13" s="15">
        <v>0</v>
      </c>
      <c r="F13" s="15"/>
      <c r="G13" s="13">
        <v>0</v>
      </c>
      <c r="H13" s="136" t="s">
        <v>191</v>
      </c>
    </row>
    <row r="14" spans="1:8" ht="25.5" x14ac:dyDescent="0.25">
      <c r="A14" s="129"/>
      <c r="B14" s="117"/>
      <c r="C14" s="59" t="s">
        <v>101</v>
      </c>
      <c r="D14" s="15">
        <v>339</v>
      </c>
      <c r="E14" s="15">
        <v>339</v>
      </c>
      <c r="F14" s="15">
        <v>0</v>
      </c>
      <c r="G14" s="13">
        <f t="shared" si="2"/>
        <v>0</v>
      </c>
      <c r="H14" s="136"/>
    </row>
    <row r="15" spans="1:8" x14ac:dyDescent="0.25">
      <c r="A15" s="129"/>
      <c r="B15" s="117"/>
      <c r="C15" s="59" t="s">
        <v>95</v>
      </c>
      <c r="D15" s="13">
        <v>15817.6</v>
      </c>
      <c r="E15" s="13">
        <v>15817.6</v>
      </c>
      <c r="F15" s="13">
        <v>3516.3</v>
      </c>
      <c r="G15" s="13">
        <f>F15/E15*100</f>
        <v>22.230300424843215</v>
      </c>
      <c r="H15" s="136"/>
    </row>
    <row r="16" spans="1:8" ht="25.5" x14ac:dyDescent="0.25">
      <c r="A16" s="129"/>
      <c r="B16" s="117"/>
      <c r="C16" s="54" t="s">
        <v>96</v>
      </c>
      <c r="D16" s="15">
        <v>0</v>
      </c>
      <c r="E16" s="15">
        <v>0</v>
      </c>
      <c r="F16" s="15">
        <v>0</v>
      </c>
      <c r="G16" s="13">
        <v>0</v>
      </c>
      <c r="H16" s="136"/>
    </row>
    <row r="17" spans="1:8" x14ac:dyDescent="0.25">
      <c r="A17" s="130"/>
      <c r="B17" s="118"/>
      <c r="C17" s="29" t="s">
        <v>11</v>
      </c>
      <c r="D17" s="13">
        <f t="shared" ref="D17:F17" si="7">SUM(D13:D16)</f>
        <v>16156.6</v>
      </c>
      <c r="E17" s="13">
        <f t="shared" ref="E17" si="8">SUM(E13:E16)</f>
        <v>16156.6</v>
      </c>
      <c r="F17" s="13">
        <f t="shared" si="7"/>
        <v>3516.3</v>
      </c>
      <c r="G17" s="13">
        <f t="shared" si="2"/>
        <v>21.763861208422565</v>
      </c>
      <c r="H17" s="137"/>
    </row>
    <row r="18" spans="1:8" ht="15" customHeight="1" x14ac:dyDescent="0.25">
      <c r="A18" s="128" t="s">
        <v>17</v>
      </c>
      <c r="B18" s="116" t="s">
        <v>104</v>
      </c>
      <c r="C18" s="35" t="s">
        <v>7</v>
      </c>
      <c r="D18" s="13">
        <v>0</v>
      </c>
      <c r="E18" s="13">
        <v>0</v>
      </c>
      <c r="F18" s="13">
        <v>0</v>
      </c>
      <c r="G18" s="13">
        <v>0</v>
      </c>
      <c r="H18" s="93" t="s">
        <v>192</v>
      </c>
    </row>
    <row r="19" spans="1:8" ht="25.5" x14ac:dyDescent="0.25">
      <c r="A19" s="129"/>
      <c r="B19" s="117"/>
      <c r="C19" s="59" t="s">
        <v>101</v>
      </c>
      <c r="D19" s="13">
        <v>0</v>
      </c>
      <c r="E19" s="13">
        <v>0</v>
      </c>
      <c r="F19" s="13">
        <v>0</v>
      </c>
      <c r="G19" s="13">
        <v>0</v>
      </c>
      <c r="H19" s="93"/>
    </row>
    <row r="20" spans="1:8" x14ac:dyDescent="0.25">
      <c r="A20" s="129"/>
      <c r="B20" s="117"/>
      <c r="C20" s="59" t="s">
        <v>95</v>
      </c>
      <c r="D20" s="13">
        <v>54</v>
      </c>
      <c r="E20" s="13">
        <v>54</v>
      </c>
      <c r="F20" s="13">
        <v>0</v>
      </c>
      <c r="G20" s="13">
        <f t="shared" si="2"/>
        <v>0</v>
      </c>
      <c r="H20" s="93"/>
    </row>
    <row r="21" spans="1:8" ht="25.5" x14ac:dyDescent="0.25">
      <c r="A21" s="129"/>
      <c r="B21" s="117"/>
      <c r="C21" s="54" t="s">
        <v>96</v>
      </c>
      <c r="D21" s="13">
        <v>0</v>
      </c>
      <c r="E21" s="13">
        <v>0</v>
      </c>
      <c r="F21" s="13">
        <v>0</v>
      </c>
      <c r="G21" s="13">
        <v>0</v>
      </c>
      <c r="H21" s="93"/>
    </row>
    <row r="22" spans="1:8" x14ac:dyDescent="0.25">
      <c r="A22" s="130"/>
      <c r="B22" s="118"/>
      <c r="C22" s="30" t="s">
        <v>11</v>
      </c>
      <c r="D22" s="13">
        <f t="shared" ref="D22:F22" si="9">SUM(D18:D21)</f>
        <v>54</v>
      </c>
      <c r="E22" s="13">
        <f t="shared" ref="E22" si="10">SUM(E18:E21)</f>
        <v>54</v>
      </c>
      <c r="F22" s="13">
        <f t="shared" si="9"/>
        <v>0</v>
      </c>
      <c r="G22" s="13">
        <f t="shared" si="2"/>
        <v>0</v>
      </c>
      <c r="H22" s="94"/>
    </row>
  </sheetData>
  <mergeCells count="16">
    <mergeCell ref="H8:H12"/>
    <mergeCell ref="H3:H7"/>
    <mergeCell ref="A1:B2"/>
    <mergeCell ref="C1:C2"/>
    <mergeCell ref="H1:H2"/>
    <mergeCell ref="A8:A12"/>
    <mergeCell ref="B8:B12"/>
    <mergeCell ref="A3:A7"/>
    <mergeCell ref="B3:B7"/>
    <mergeCell ref="D1:G1"/>
    <mergeCell ref="H18:H22"/>
    <mergeCell ref="A18:A22"/>
    <mergeCell ref="B18:B22"/>
    <mergeCell ref="H13:H17"/>
    <mergeCell ref="A13:A17"/>
    <mergeCell ref="B13:B17"/>
  </mergeCells>
  <pageMargins left="0.7" right="0.7" top="0.75" bottom="0.75" header="0.3" footer="0.3"/>
  <pageSetup paperSize="9" scale="7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abSelected="1" topLeftCell="A13" zoomScaleNormal="100" workbookViewId="0">
      <selection activeCell="H23" sqref="H23:H27"/>
    </sheetView>
  </sheetViews>
  <sheetFormatPr defaultRowHeight="15" x14ac:dyDescent="0.25"/>
  <cols>
    <col min="1" max="1" width="4.85546875" bestFit="1" customWidth="1"/>
    <col min="2" max="2" width="35.42578125" customWidth="1"/>
    <col min="3" max="3" width="19.140625" bestFit="1" customWidth="1"/>
    <col min="4" max="4" width="14.5703125" style="43" customWidth="1"/>
    <col min="5" max="7" width="12.85546875" customWidth="1"/>
    <col min="8" max="8" width="59.140625" customWidth="1"/>
  </cols>
  <sheetData>
    <row r="1" spans="1:8" x14ac:dyDescent="0.25">
      <c r="A1" s="95" t="s">
        <v>0</v>
      </c>
      <c r="B1" s="95"/>
      <c r="C1" s="95" t="s">
        <v>1</v>
      </c>
      <c r="D1" s="98" t="s">
        <v>70</v>
      </c>
      <c r="E1" s="99"/>
      <c r="F1" s="99"/>
      <c r="G1" s="100"/>
      <c r="H1" s="96" t="s">
        <v>2</v>
      </c>
    </row>
    <row r="2" spans="1:8" ht="38.25" x14ac:dyDescent="0.25">
      <c r="A2" s="95"/>
      <c r="B2" s="95"/>
      <c r="C2" s="95"/>
      <c r="D2" s="45" t="s">
        <v>66</v>
      </c>
      <c r="E2" s="4" t="s">
        <v>69</v>
      </c>
      <c r="F2" s="4" t="s">
        <v>4</v>
      </c>
      <c r="G2" s="4" t="s">
        <v>5</v>
      </c>
      <c r="H2" s="97"/>
    </row>
    <row r="3" spans="1:8" x14ac:dyDescent="0.25">
      <c r="A3" s="96" t="s">
        <v>33</v>
      </c>
      <c r="B3" s="103" t="s">
        <v>34</v>
      </c>
      <c r="C3" s="35" t="s">
        <v>7</v>
      </c>
      <c r="D3" s="13">
        <f>D8+D13+D18+D23+D28+D38</f>
        <v>36627.199999999997</v>
      </c>
      <c r="E3" s="13">
        <f t="shared" ref="E3:F3" si="0">E8+E13+E18+E23+E28+E38</f>
        <v>36627.199999999997</v>
      </c>
      <c r="F3" s="13">
        <f t="shared" si="0"/>
        <v>149.6</v>
      </c>
      <c r="G3" s="13">
        <f t="shared" ref="G3:G27" si="1">F3/E3*100</f>
        <v>0.40843962956491353</v>
      </c>
      <c r="H3" s="140"/>
    </row>
    <row r="4" spans="1:8" ht="25.5" x14ac:dyDescent="0.25">
      <c r="A4" s="96"/>
      <c r="B4" s="103">
        <v>0</v>
      </c>
      <c r="C4" s="59" t="s">
        <v>101</v>
      </c>
      <c r="D4" s="13">
        <f t="shared" ref="D4:F7" si="2">D9+D14+D19+D24+D29+D39</f>
        <v>152823.69999999998</v>
      </c>
      <c r="E4" s="13">
        <f t="shared" si="2"/>
        <v>152823.69999999998</v>
      </c>
      <c r="F4" s="13">
        <f t="shared" si="2"/>
        <v>5755.8</v>
      </c>
      <c r="G4" s="13">
        <f t="shared" si="1"/>
        <v>3.7663006457768011</v>
      </c>
      <c r="H4" s="140"/>
    </row>
    <row r="5" spans="1:8" x14ac:dyDescent="0.25">
      <c r="A5" s="96"/>
      <c r="B5" s="103">
        <v>0</v>
      </c>
      <c r="C5" s="59" t="s">
        <v>95</v>
      </c>
      <c r="D5" s="13">
        <f t="shared" si="2"/>
        <v>55884.399999999994</v>
      </c>
      <c r="E5" s="13">
        <f t="shared" si="2"/>
        <v>55884.399999999994</v>
      </c>
      <c r="F5" s="13">
        <f t="shared" si="2"/>
        <v>8468.6</v>
      </c>
      <c r="G5" s="13">
        <f t="shared" si="1"/>
        <v>15.153781735153283</v>
      </c>
      <c r="H5" s="140"/>
    </row>
    <row r="6" spans="1:8" ht="25.5" x14ac:dyDescent="0.25">
      <c r="A6" s="96"/>
      <c r="B6" s="103"/>
      <c r="C6" s="54" t="s">
        <v>96</v>
      </c>
      <c r="D6" s="13">
        <f t="shared" si="2"/>
        <v>0</v>
      </c>
      <c r="E6" s="13">
        <f t="shared" si="2"/>
        <v>0</v>
      </c>
      <c r="F6" s="13">
        <f t="shared" si="2"/>
        <v>0</v>
      </c>
      <c r="G6" s="13">
        <v>0</v>
      </c>
      <c r="H6" s="140"/>
    </row>
    <row r="7" spans="1:8" x14ac:dyDescent="0.25">
      <c r="A7" s="96"/>
      <c r="B7" s="103"/>
      <c r="C7" s="42" t="s">
        <v>11</v>
      </c>
      <c r="D7" s="13">
        <f t="shared" si="2"/>
        <v>245335.30000000002</v>
      </c>
      <c r="E7" s="13">
        <f t="shared" si="2"/>
        <v>245335.30000000002</v>
      </c>
      <c r="F7" s="13">
        <f t="shared" si="2"/>
        <v>14374</v>
      </c>
      <c r="G7" s="14">
        <f t="shared" si="1"/>
        <v>5.858920424415075</v>
      </c>
      <c r="H7" s="140"/>
    </row>
    <row r="8" spans="1:8" ht="24.95" customHeight="1" x14ac:dyDescent="0.25">
      <c r="A8" s="123" t="s">
        <v>12</v>
      </c>
      <c r="B8" s="91" t="s">
        <v>105</v>
      </c>
      <c r="C8" s="35" t="s">
        <v>7</v>
      </c>
      <c r="D8" s="15">
        <v>0</v>
      </c>
      <c r="E8" s="15">
        <v>0</v>
      </c>
      <c r="F8" s="15">
        <v>0</v>
      </c>
      <c r="G8" s="13">
        <v>0</v>
      </c>
      <c r="H8" s="91" t="s">
        <v>263</v>
      </c>
    </row>
    <row r="9" spans="1:8" ht="25.5" x14ac:dyDescent="0.25">
      <c r="A9" s="123"/>
      <c r="B9" s="91"/>
      <c r="C9" s="59" t="s">
        <v>101</v>
      </c>
      <c r="D9" s="13">
        <v>53492.800000000003</v>
      </c>
      <c r="E9" s="13">
        <v>53492.800000000003</v>
      </c>
      <c r="F9" s="13">
        <v>3375.9</v>
      </c>
      <c r="G9" s="13">
        <f t="shared" si="1"/>
        <v>6.3109427810845569</v>
      </c>
      <c r="H9" s="91"/>
    </row>
    <row r="10" spans="1:8" ht="24.95" customHeight="1" x14ac:dyDescent="0.25">
      <c r="A10" s="123"/>
      <c r="B10" s="91"/>
      <c r="C10" s="59" t="s">
        <v>95</v>
      </c>
      <c r="D10" s="13">
        <v>6077.7</v>
      </c>
      <c r="E10" s="13">
        <v>6077.7</v>
      </c>
      <c r="F10" s="13">
        <v>254.1</v>
      </c>
      <c r="G10" s="13">
        <f t="shared" si="1"/>
        <v>4.1808578903203522</v>
      </c>
      <c r="H10" s="91"/>
    </row>
    <row r="11" spans="1:8" ht="25.5" x14ac:dyDescent="0.25">
      <c r="A11" s="123"/>
      <c r="B11" s="91"/>
      <c r="C11" s="54" t="s">
        <v>96</v>
      </c>
      <c r="D11" s="13">
        <v>0</v>
      </c>
      <c r="E11" s="13">
        <v>0</v>
      </c>
      <c r="F11" s="13">
        <v>0</v>
      </c>
      <c r="G11" s="13">
        <v>0</v>
      </c>
      <c r="H11" s="91"/>
    </row>
    <row r="12" spans="1:8" ht="24.95" customHeight="1" x14ac:dyDescent="0.25">
      <c r="A12" s="123"/>
      <c r="B12" s="91"/>
      <c r="C12" s="31" t="s">
        <v>11</v>
      </c>
      <c r="D12" s="13">
        <f t="shared" ref="D12:F12" si="3">SUM(D8:D11)</f>
        <v>59570.5</v>
      </c>
      <c r="E12" s="13">
        <f t="shared" ref="E12" si="4">SUM(E8:E11)</f>
        <v>59570.5</v>
      </c>
      <c r="F12" s="13">
        <f t="shared" si="3"/>
        <v>3630</v>
      </c>
      <c r="G12" s="13">
        <f t="shared" si="1"/>
        <v>6.0936201643430898</v>
      </c>
      <c r="H12" s="91"/>
    </row>
    <row r="13" spans="1:8" ht="48" customHeight="1" x14ac:dyDescent="0.25">
      <c r="A13" s="123" t="s">
        <v>15</v>
      </c>
      <c r="B13" s="91" t="s">
        <v>106</v>
      </c>
      <c r="C13" s="35" t="s">
        <v>7</v>
      </c>
      <c r="D13" s="15">
        <v>32227.200000000001</v>
      </c>
      <c r="E13" s="15">
        <v>32227.200000000001</v>
      </c>
      <c r="F13" s="15">
        <v>149.6</v>
      </c>
      <c r="G13" s="13">
        <v>0</v>
      </c>
      <c r="H13" s="91" t="s">
        <v>264</v>
      </c>
    </row>
    <row r="14" spans="1:8" ht="48" customHeight="1" x14ac:dyDescent="0.25">
      <c r="A14" s="123"/>
      <c r="B14" s="91"/>
      <c r="C14" s="59" t="s">
        <v>101</v>
      </c>
      <c r="D14" s="13">
        <v>46002.6</v>
      </c>
      <c r="E14" s="13">
        <v>46002.6</v>
      </c>
      <c r="F14" s="13">
        <v>2379.9</v>
      </c>
      <c r="G14" s="13">
        <f t="shared" si="1"/>
        <v>5.1734032424254286</v>
      </c>
      <c r="H14" s="91"/>
    </row>
    <row r="15" spans="1:8" ht="48" customHeight="1" x14ac:dyDescent="0.25">
      <c r="A15" s="123"/>
      <c r="B15" s="91"/>
      <c r="C15" s="59" t="s">
        <v>95</v>
      </c>
      <c r="D15" s="13">
        <v>5757.9</v>
      </c>
      <c r="E15" s="13">
        <v>5757.9</v>
      </c>
      <c r="F15" s="13">
        <v>133.1</v>
      </c>
      <c r="G15" s="13">
        <f t="shared" si="1"/>
        <v>2.3116066621511315</v>
      </c>
      <c r="H15" s="91"/>
    </row>
    <row r="16" spans="1:8" ht="48" customHeight="1" x14ac:dyDescent="0.25">
      <c r="A16" s="123"/>
      <c r="B16" s="91"/>
      <c r="C16" s="54" t="s">
        <v>96</v>
      </c>
      <c r="D16" s="13">
        <v>0</v>
      </c>
      <c r="E16" s="13">
        <v>0</v>
      </c>
      <c r="F16" s="13">
        <v>0</v>
      </c>
      <c r="G16" s="13">
        <v>0</v>
      </c>
      <c r="H16" s="91"/>
    </row>
    <row r="17" spans="1:8" ht="48" customHeight="1" x14ac:dyDescent="0.25">
      <c r="A17" s="123"/>
      <c r="B17" s="91"/>
      <c r="C17" s="31" t="s">
        <v>11</v>
      </c>
      <c r="D17" s="13">
        <f t="shared" ref="D17:F17" si="5">SUM(D13:D16)</f>
        <v>83987.7</v>
      </c>
      <c r="E17" s="13">
        <f t="shared" ref="E17" si="6">SUM(E13:E16)</f>
        <v>83987.7</v>
      </c>
      <c r="F17" s="13">
        <f t="shared" si="5"/>
        <v>2662.6</v>
      </c>
      <c r="G17" s="13">
        <f t="shared" si="1"/>
        <v>3.1702261164432408</v>
      </c>
      <c r="H17" s="91"/>
    </row>
    <row r="18" spans="1:8" ht="30" customHeight="1" x14ac:dyDescent="0.25">
      <c r="A18" s="123" t="s">
        <v>17</v>
      </c>
      <c r="B18" s="91" t="s">
        <v>107</v>
      </c>
      <c r="C18" s="35" t="s">
        <v>7</v>
      </c>
      <c r="D18" s="15">
        <v>0</v>
      </c>
      <c r="E18" s="15">
        <v>0</v>
      </c>
      <c r="F18" s="15">
        <v>0</v>
      </c>
      <c r="G18" s="13">
        <v>0</v>
      </c>
      <c r="H18" s="134" t="s">
        <v>262</v>
      </c>
    </row>
    <row r="19" spans="1:8" ht="30" customHeight="1" x14ac:dyDescent="0.25">
      <c r="A19" s="123"/>
      <c r="B19" s="91"/>
      <c r="C19" s="59" t="s">
        <v>101</v>
      </c>
      <c r="D19" s="15">
        <v>3758</v>
      </c>
      <c r="E19" s="15">
        <v>3758</v>
      </c>
      <c r="F19" s="15">
        <v>0</v>
      </c>
      <c r="G19" s="13">
        <f t="shared" si="1"/>
        <v>0</v>
      </c>
      <c r="H19" s="132"/>
    </row>
    <row r="20" spans="1:8" ht="30" customHeight="1" x14ac:dyDescent="0.25">
      <c r="A20" s="123"/>
      <c r="B20" s="91"/>
      <c r="C20" s="59" t="s">
        <v>95</v>
      </c>
      <c r="D20" s="15">
        <v>283</v>
      </c>
      <c r="E20" s="15">
        <v>283</v>
      </c>
      <c r="F20" s="15">
        <v>0</v>
      </c>
      <c r="G20" s="13">
        <f t="shared" si="1"/>
        <v>0</v>
      </c>
      <c r="H20" s="132"/>
    </row>
    <row r="21" spans="1:8" ht="30" customHeight="1" x14ac:dyDescent="0.25">
      <c r="A21" s="123"/>
      <c r="B21" s="91"/>
      <c r="C21" s="54" t="s">
        <v>96</v>
      </c>
      <c r="D21" s="15">
        <v>0</v>
      </c>
      <c r="E21" s="15">
        <v>0</v>
      </c>
      <c r="F21" s="15">
        <v>0</v>
      </c>
      <c r="G21" s="13">
        <v>0</v>
      </c>
      <c r="H21" s="132"/>
    </row>
    <row r="22" spans="1:8" ht="30" customHeight="1" x14ac:dyDescent="0.25">
      <c r="A22" s="123"/>
      <c r="B22" s="91"/>
      <c r="C22" s="31" t="s">
        <v>11</v>
      </c>
      <c r="D22" s="13">
        <f t="shared" ref="D22:F22" si="7">SUM(D18:D21)</f>
        <v>4041</v>
      </c>
      <c r="E22" s="13">
        <f t="shared" ref="E22" si="8">SUM(E18:E21)</f>
        <v>4041</v>
      </c>
      <c r="F22" s="13">
        <f t="shared" si="7"/>
        <v>0</v>
      </c>
      <c r="G22" s="13">
        <f t="shared" si="1"/>
        <v>0</v>
      </c>
      <c r="H22" s="135"/>
    </row>
    <row r="23" spans="1:8" ht="39.950000000000003" customHeight="1" x14ac:dyDescent="0.25">
      <c r="A23" s="123" t="s">
        <v>26</v>
      </c>
      <c r="B23" s="91" t="s">
        <v>108</v>
      </c>
      <c r="C23" s="35" t="s">
        <v>7</v>
      </c>
      <c r="D23" s="15">
        <v>0</v>
      </c>
      <c r="E23" s="15">
        <v>0</v>
      </c>
      <c r="F23" s="15">
        <v>0</v>
      </c>
      <c r="G23" s="13">
        <v>0</v>
      </c>
      <c r="H23" s="91" t="s">
        <v>265</v>
      </c>
    </row>
    <row r="24" spans="1:8" ht="39.950000000000003" customHeight="1" x14ac:dyDescent="0.25">
      <c r="A24" s="123"/>
      <c r="B24" s="91"/>
      <c r="C24" s="59" t="s">
        <v>101</v>
      </c>
      <c r="D24" s="13">
        <v>49564.5</v>
      </c>
      <c r="E24" s="13">
        <v>49564.5</v>
      </c>
      <c r="F24" s="13">
        <v>0</v>
      </c>
      <c r="G24" s="13">
        <v>0</v>
      </c>
      <c r="H24" s="91"/>
    </row>
    <row r="25" spans="1:8" ht="39.950000000000003" customHeight="1" x14ac:dyDescent="0.25">
      <c r="A25" s="123"/>
      <c r="B25" s="91"/>
      <c r="C25" s="59" t="s">
        <v>95</v>
      </c>
      <c r="D25" s="13">
        <v>9130.7000000000007</v>
      </c>
      <c r="E25" s="13">
        <v>9130.7000000000007</v>
      </c>
      <c r="F25" s="13">
        <v>0</v>
      </c>
      <c r="G25" s="13">
        <f t="shared" si="1"/>
        <v>0</v>
      </c>
      <c r="H25" s="91"/>
    </row>
    <row r="26" spans="1:8" ht="39.950000000000003" customHeight="1" x14ac:dyDescent="0.25">
      <c r="A26" s="123"/>
      <c r="B26" s="91"/>
      <c r="C26" s="54" t="s">
        <v>96</v>
      </c>
      <c r="D26" s="13">
        <v>0</v>
      </c>
      <c r="E26" s="13">
        <v>0</v>
      </c>
      <c r="F26" s="13">
        <v>0</v>
      </c>
      <c r="G26" s="13">
        <v>0</v>
      </c>
      <c r="H26" s="91"/>
    </row>
    <row r="27" spans="1:8" ht="39.950000000000003" customHeight="1" x14ac:dyDescent="0.25">
      <c r="A27" s="123"/>
      <c r="B27" s="91"/>
      <c r="C27" s="31" t="s">
        <v>11</v>
      </c>
      <c r="D27" s="13">
        <f t="shared" ref="D27:F27" si="9">SUM(D23:D26)</f>
        <v>58695.199999999997</v>
      </c>
      <c r="E27" s="13">
        <f t="shared" ref="E27" si="10">SUM(E23:E26)</f>
        <v>58695.199999999997</v>
      </c>
      <c r="F27" s="13">
        <f t="shared" si="9"/>
        <v>0</v>
      </c>
      <c r="G27" s="13">
        <f t="shared" si="1"/>
        <v>0</v>
      </c>
      <c r="H27" s="91"/>
    </row>
    <row r="28" spans="1:8" x14ac:dyDescent="0.25">
      <c r="A28" s="123" t="s">
        <v>28</v>
      </c>
      <c r="B28" s="91" t="s">
        <v>109</v>
      </c>
      <c r="C28" s="35" t="s">
        <v>7</v>
      </c>
      <c r="D28" s="15">
        <v>4400</v>
      </c>
      <c r="E28" s="15">
        <v>4400</v>
      </c>
      <c r="F28" s="15">
        <v>0</v>
      </c>
      <c r="G28" s="13">
        <v>0</v>
      </c>
      <c r="H28" s="91" t="s">
        <v>266</v>
      </c>
    </row>
    <row r="29" spans="1:8" ht="25.5" x14ac:dyDescent="0.25">
      <c r="A29" s="123"/>
      <c r="B29" s="91"/>
      <c r="C29" s="59" t="s">
        <v>101</v>
      </c>
      <c r="D29" s="13">
        <v>5.8</v>
      </c>
      <c r="E29" s="13">
        <v>5.8</v>
      </c>
      <c r="F29" s="13">
        <v>0</v>
      </c>
      <c r="G29" s="13">
        <v>0</v>
      </c>
      <c r="H29" s="91"/>
    </row>
    <row r="30" spans="1:8" x14ac:dyDescent="0.25">
      <c r="A30" s="123"/>
      <c r="B30" s="91"/>
      <c r="C30" s="59" t="s">
        <v>95</v>
      </c>
      <c r="D30" s="13">
        <v>0</v>
      </c>
      <c r="E30" s="13">
        <v>0</v>
      </c>
      <c r="F30" s="13">
        <v>0</v>
      </c>
      <c r="G30" s="13">
        <v>0</v>
      </c>
      <c r="H30" s="91"/>
    </row>
    <row r="31" spans="1:8" ht="25.5" x14ac:dyDescent="0.25">
      <c r="A31" s="123"/>
      <c r="B31" s="91"/>
      <c r="C31" s="54" t="s">
        <v>96</v>
      </c>
      <c r="D31" s="13">
        <v>0</v>
      </c>
      <c r="E31" s="13">
        <v>0</v>
      </c>
      <c r="F31" s="13">
        <v>0</v>
      </c>
      <c r="G31" s="13">
        <v>0</v>
      </c>
      <c r="H31" s="91"/>
    </row>
    <row r="32" spans="1:8" x14ac:dyDescent="0.25">
      <c r="A32" s="123"/>
      <c r="B32" s="91"/>
      <c r="C32" s="55" t="s">
        <v>11</v>
      </c>
      <c r="D32" s="13">
        <f t="shared" ref="D32:F32" si="11">SUM(D28:D31)</f>
        <v>4405.8</v>
      </c>
      <c r="E32" s="13">
        <f t="shared" ref="E32" si="12">SUM(E28:E31)</f>
        <v>4405.8</v>
      </c>
      <c r="F32" s="13">
        <f t="shared" si="11"/>
        <v>0</v>
      </c>
      <c r="G32" s="13">
        <f t="shared" ref="G32" si="13">F32/E32*100</f>
        <v>0</v>
      </c>
      <c r="H32" s="91"/>
    </row>
    <row r="33" spans="1:8" hidden="1" x14ac:dyDescent="0.25">
      <c r="A33" s="123" t="s">
        <v>31</v>
      </c>
      <c r="B33" s="91" t="s">
        <v>110</v>
      </c>
      <c r="C33" s="35" t="s">
        <v>7</v>
      </c>
      <c r="D33" s="15">
        <v>0</v>
      </c>
      <c r="E33" s="15">
        <v>0</v>
      </c>
      <c r="F33" s="15"/>
      <c r="G33" s="13">
        <v>0</v>
      </c>
      <c r="H33" s="91"/>
    </row>
    <row r="34" spans="1:8" ht="25.5" hidden="1" x14ac:dyDescent="0.25">
      <c r="A34" s="123"/>
      <c r="B34" s="91"/>
      <c r="C34" s="59" t="s">
        <v>101</v>
      </c>
      <c r="D34" s="13">
        <v>0</v>
      </c>
      <c r="E34" s="13">
        <v>0</v>
      </c>
      <c r="F34" s="13"/>
      <c r="G34" s="13">
        <v>0</v>
      </c>
      <c r="H34" s="91"/>
    </row>
    <row r="35" spans="1:8" hidden="1" x14ac:dyDescent="0.25">
      <c r="A35" s="123"/>
      <c r="B35" s="91"/>
      <c r="C35" s="59" t="s">
        <v>95</v>
      </c>
      <c r="D35" s="13">
        <v>0</v>
      </c>
      <c r="E35" s="13">
        <v>0</v>
      </c>
      <c r="F35" s="13"/>
      <c r="G35" s="13" t="e">
        <f t="shared" ref="G35" si="14">F35/E35*100</f>
        <v>#DIV/0!</v>
      </c>
      <c r="H35" s="91"/>
    </row>
    <row r="36" spans="1:8" ht="25.5" hidden="1" x14ac:dyDescent="0.25">
      <c r="A36" s="123"/>
      <c r="B36" s="91"/>
      <c r="C36" s="54" t="s">
        <v>96</v>
      </c>
      <c r="D36" s="13">
        <v>0</v>
      </c>
      <c r="E36" s="13">
        <v>0</v>
      </c>
      <c r="F36" s="13"/>
      <c r="G36" s="13">
        <v>0</v>
      </c>
      <c r="H36" s="91"/>
    </row>
    <row r="37" spans="1:8" hidden="1" x14ac:dyDescent="0.25">
      <c r="A37" s="123"/>
      <c r="B37" s="91"/>
      <c r="C37" s="55" t="s">
        <v>11</v>
      </c>
      <c r="D37" s="13">
        <f t="shared" ref="D37:E37" si="15">SUM(D33:D36)</f>
        <v>0</v>
      </c>
      <c r="E37" s="13">
        <f t="shared" si="15"/>
        <v>0</v>
      </c>
      <c r="F37" s="13"/>
      <c r="G37" s="13" t="e">
        <f t="shared" ref="G37" si="16">F37/E37*100</f>
        <v>#DIV/0!</v>
      </c>
      <c r="H37" s="91"/>
    </row>
    <row r="38" spans="1:8" ht="15" customHeight="1" x14ac:dyDescent="0.25">
      <c r="A38" s="123" t="s">
        <v>33</v>
      </c>
      <c r="B38" s="91" t="s">
        <v>111</v>
      </c>
      <c r="C38" s="35" t="s">
        <v>7</v>
      </c>
      <c r="D38" s="15">
        <v>0</v>
      </c>
      <c r="E38" s="15">
        <v>0</v>
      </c>
      <c r="F38" s="15">
        <v>0</v>
      </c>
      <c r="G38" s="13">
        <v>0</v>
      </c>
      <c r="H38" s="91" t="s">
        <v>267</v>
      </c>
    </row>
    <row r="39" spans="1:8" ht="25.5" x14ac:dyDescent="0.25">
      <c r="A39" s="123"/>
      <c r="B39" s="91"/>
      <c r="C39" s="59" t="s">
        <v>101</v>
      </c>
      <c r="D39" s="13">
        <v>0</v>
      </c>
      <c r="E39" s="13">
        <v>0</v>
      </c>
      <c r="F39" s="13">
        <v>0</v>
      </c>
      <c r="G39" s="13">
        <v>0</v>
      </c>
      <c r="H39" s="91"/>
    </row>
    <row r="40" spans="1:8" x14ac:dyDescent="0.25">
      <c r="A40" s="123"/>
      <c r="B40" s="91"/>
      <c r="C40" s="59" t="s">
        <v>95</v>
      </c>
      <c r="D40" s="13">
        <v>34635.1</v>
      </c>
      <c r="E40" s="13">
        <v>34635.1</v>
      </c>
      <c r="F40" s="13">
        <v>8081.4</v>
      </c>
      <c r="G40" s="13">
        <f t="shared" ref="G40" si="17">F40/E40*100</f>
        <v>23.332977239852056</v>
      </c>
      <c r="H40" s="91"/>
    </row>
    <row r="41" spans="1:8" ht="25.5" x14ac:dyDescent="0.25">
      <c r="A41" s="123"/>
      <c r="B41" s="91"/>
      <c r="C41" s="54" t="s">
        <v>96</v>
      </c>
      <c r="D41" s="13">
        <v>0</v>
      </c>
      <c r="E41" s="13">
        <v>0</v>
      </c>
      <c r="F41" s="13"/>
      <c r="G41" s="13">
        <v>0</v>
      </c>
      <c r="H41" s="91"/>
    </row>
    <row r="42" spans="1:8" x14ac:dyDescent="0.25">
      <c r="A42" s="123"/>
      <c r="B42" s="91"/>
      <c r="C42" s="55" t="s">
        <v>11</v>
      </c>
      <c r="D42" s="13">
        <f t="shared" ref="D42:F42" si="18">SUM(D38:D41)</f>
        <v>34635.1</v>
      </c>
      <c r="E42" s="13">
        <f t="shared" ref="E42" si="19">SUM(E38:E41)</f>
        <v>34635.1</v>
      </c>
      <c r="F42" s="13">
        <f t="shared" si="18"/>
        <v>8081.4</v>
      </c>
      <c r="G42" s="13">
        <f t="shared" ref="G42" si="20">F42/E42*100</f>
        <v>23.332977239852056</v>
      </c>
      <c r="H42" s="91"/>
    </row>
  </sheetData>
  <mergeCells count="28">
    <mergeCell ref="H8:H12"/>
    <mergeCell ref="A13:A17"/>
    <mergeCell ref="B13:B17"/>
    <mergeCell ref="H13:H17"/>
    <mergeCell ref="A18:A22"/>
    <mergeCell ref="B18:B22"/>
    <mergeCell ref="A8:A12"/>
    <mergeCell ref="B8:B12"/>
    <mergeCell ref="A3:A7"/>
    <mergeCell ref="B3:B7"/>
    <mergeCell ref="H3:H7"/>
    <mergeCell ref="A1:B2"/>
    <mergeCell ref="C1:C2"/>
    <mergeCell ref="H1:H2"/>
    <mergeCell ref="D1:G1"/>
    <mergeCell ref="A38:A42"/>
    <mergeCell ref="B38:B42"/>
    <mergeCell ref="H38:H42"/>
    <mergeCell ref="H18:H22"/>
    <mergeCell ref="A28:A32"/>
    <mergeCell ref="B28:B32"/>
    <mergeCell ref="H28:H32"/>
    <mergeCell ref="A33:A37"/>
    <mergeCell ref="B33:B37"/>
    <mergeCell ref="H33:H37"/>
    <mergeCell ref="A23:A27"/>
    <mergeCell ref="B23:B27"/>
    <mergeCell ref="H23:H27"/>
  </mergeCells>
  <pageMargins left="0.7" right="0.7" top="0.75" bottom="0.75" header="0.3" footer="0.3"/>
  <pageSetup paperSize="9" scale="76" fitToHeight="0" orientation="landscape" r:id="rId1"/>
  <rowBreaks count="1" manualBreakCount="1">
    <brk id="1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zoomScaleNormal="100" workbookViewId="0">
      <selection activeCell="H18" sqref="H18:H22"/>
    </sheetView>
  </sheetViews>
  <sheetFormatPr defaultRowHeight="12.75" x14ac:dyDescent="0.2"/>
  <cols>
    <col min="1" max="1" width="5.7109375" style="18" bestFit="1" customWidth="1"/>
    <col min="2" max="2" width="33.42578125" style="18" customWidth="1"/>
    <col min="3" max="3" width="19.140625" style="18" bestFit="1" customWidth="1"/>
    <col min="4" max="4" width="14.140625" style="18" customWidth="1"/>
    <col min="5" max="7" width="12.85546875" style="18" customWidth="1"/>
    <col min="8" max="8" width="59" style="18" customWidth="1"/>
    <col min="9" max="16384" width="9.140625" style="18"/>
  </cols>
  <sheetData>
    <row r="1" spans="1:8" ht="12.75" customHeight="1" x14ac:dyDescent="0.2">
      <c r="A1" s="95" t="s">
        <v>0</v>
      </c>
      <c r="B1" s="95"/>
      <c r="C1" s="95" t="s">
        <v>1</v>
      </c>
      <c r="D1" s="98" t="s">
        <v>70</v>
      </c>
      <c r="E1" s="99"/>
      <c r="F1" s="99"/>
      <c r="G1" s="100"/>
      <c r="H1" s="96" t="s">
        <v>2</v>
      </c>
    </row>
    <row r="2" spans="1:8" ht="38.25" customHeight="1" x14ac:dyDescent="0.2">
      <c r="A2" s="95"/>
      <c r="B2" s="95"/>
      <c r="C2" s="95"/>
      <c r="D2" s="45" t="s">
        <v>66</v>
      </c>
      <c r="E2" s="4" t="s">
        <v>69</v>
      </c>
      <c r="F2" s="4" t="s">
        <v>4</v>
      </c>
      <c r="G2" s="4" t="s">
        <v>5</v>
      </c>
      <c r="H2" s="97"/>
    </row>
    <row r="3" spans="1:8" x14ac:dyDescent="0.2">
      <c r="A3" s="96" t="s">
        <v>35</v>
      </c>
      <c r="B3" s="103" t="s">
        <v>36</v>
      </c>
      <c r="C3" s="35" t="s">
        <v>7</v>
      </c>
      <c r="D3" s="13">
        <f>D8+D13+D18+D23</f>
        <v>0</v>
      </c>
      <c r="E3" s="13">
        <f t="shared" ref="E3:F3" si="0">E8+E13+E18+E23</f>
        <v>11624</v>
      </c>
      <c r="F3" s="13">
        <f t="shared" si="0"/>
        <v>0</v>
      </c>
      <c r="G3" s="13">
        <f t="shared" ref="G3:G27" si="1">F3/E3*100</f>
        <v>0</v>
      </c>
      <c r="H3" s="140"/>
    </row>
    <row r="4" spans="1:8" ht="25.5" x14ac:dyDescent="0.2">
      <c r="A4" s="96"/>
      <c r="B4" s="103">
        <v>0</v>
      </c>
      <c r="C4" s="59" t="s">
        <v>101</v>
      </c>
      <c r="D4" s="13">
        <f t="shared" ref="D4:F6" si="2">D9+D14+D19+D24</f>
        <v>63183</v>
      </c>
      <c r="E4" s="13">
        <f t="shared" si="2"/>
        <v>359660.2</v>
      </c>
      <c r="F4" s="13">
        <f t="shared" si="2"/>
        <v>79052.399999999994</v>
      </c>
      <c r="G4" s="13">
        <f t="shared" si="1"/>
        <v>21.97974643844384</v>
      </c>
      <c r="H4" s="140"/>
    </row>
    <row r="5" spans="1:8" x14ac:dyDescent="0.2">
      <c r="A5" s="96"/>
      <c r="B5" s="103">
        <v>0</v>
      </c>
      <c r="C5" s="59" t="s">
        <v>95</v>
      </c>
      <c r="D5" s="13">
        <f t="shared" si="2"/>
        <v>30580.1</v>
      </c>
      <c r="E5" s="13">
        <f t="shared" si="2"/>
        <v>73527.3</v>
      </c>
      <c r="F5" s="13">
        <f t="shared" si="2"/>
        <v>20</v>
      </c>
      <c r="G5" s="13">
        <f t="shared" si="1"/>
        <v>2.7200781206436247E-2</v>
      </c>
      <c r="H5" s="140"/>
    </row>
    <row r="6" spans="1:8" ht="25.5" x14ac:dyDescent="0.2">
      <c r="A6" s="96"/>
      <c r="B6" s="103"/>
      <c r="C6" s="54" t="s">
        <v>96</v>
      </c>
      <c r="D6" s="13">
        <f t="shared" si="2"/>
        <v>0</v>
      </c>
      <c r="E6" s="13">
        <f t="shared" si="2"/>
        <v>0</v>
      </c>
      <c r="F6" s="13">
        <f t="shared" si="2"/>
        <v>0</v>
      </c>
      <c r="G6" s="13">
        <v>0</v>
      </c>
      <c r="H6" s="140"/>
    </row>
    <row r="7" spans="1:8" x14ac:dyDescent="0.2">
      <c r="A7" s="96"/>
      <c r="B7" s="103"/>
      <c r="C7" s="42" t="s">
        <v>11</v>
      </c>
      <c r="D7" s="14">
        <f t="shared" ref="D7" si="3">SUM(D3:D6)</f>
        <v>93763.1</v>
      </c>
      <c r="E7" s="14">
        <f t="shared" ref="E7" si="4">SUM(E3:E6)</f>
        <v>444811.5</v>
      </c>
      <c r="F7" s="14">
        <f t="shared" ref="F7" si="5">SUM(F3:F6)</f>
        <v>79072.399999999994</v>
      </c>
      <c r="G7" s="13">
        <f t="shared" si="1"/>
        <v>17.776608743254162</v>
      </c>
      <c r="H7" s="140"/>
    </row>
    <row r="8" spans="1:8" ht="38.1" customHeight="1" x14ac:dyDescent="0.2">
      <c r="A8" s="146" t="s">
        <v>20</v>
      </c>
      <c r="B8" s="144" t="s">
        <v>112</v>
      </c>
      <c r="C8" s="35" t="s">
        <v>7</v>
      </c>
      <c r="D8" s="40">
        <v>0</v>
      </c>
      <c r="E8" s="40">
        <v>0</v>
      </c>
      <c r="F8" s="40">
        <v>0</v>
      </c>
      <c r="G8" s="13">
        <v>0</v>
      </c>
      <c r="H8" s="144" t="s">
        <v>206</v>
      </c>
    </row>
    <row r="9" spans="1:8" ht="38.1" customHeight="1" x14ac:dyDescent="0.2">
      <c r="A9" s="146"/>
      <c r="B9" s="144"/>
      <c r="C9" s="59" t="s">
        <v>101</v>
      </c>
      <c r="D9" s="40">
        <v>9143.2000000000007</v>
      </c>
      <c r="E9" s="40">
        <v>304863</v>
      </c>
      <c r="F9" s="40">
        <v>79052.399999999994</v>
      </c>
      <c r="G9" s="13">
        <f t="shared" si="1"/>
        <v>25.930467127857433</v>
      </c>
      <c r="H9" s="144"/>
    </row>
    <row r="10" spans="1:8" ht="38.1" customHeight="1" x14ac:dyDescent="0.2">
      <c r="A10" s="146"/>
      <c r="B10" s="144"/>
      <c r="C10" s="59" t="s">
        <v>95</v>
      </c>
      <c r="D10" s="40">
        <v>1613.6</v>
      </c>
      <c r="E10" s="40">
        <v>41683.9</v>
      </c>
      <c r="F10" s="40">
        <v>0</v>
      </c>
      <c r="G10" s="13">
        <f t="shared" si="1"/>
        <v>0</v>
      </c>
      <c r="H10" s="144"/>
    </row>
    <row r="11" spans="1:8" ht="38.1" customHeight="1" x14ac:dyDescent="0.2">
      <c r="A11" s="146"/>
      <c r="B11" s="144"/>
      <c r="C11" s="54" t="s">
        <v>96</v>
      </c>
      <c r="D11" s="40">
        <v>0</v>
      </c>
      <c r="E11" s="40">
        <v>0</v>
      </c>
      <c r="F11" s="40">
        <v>0</v>
      </c>
      <c r="G11" s="13">
        <v>0</v>
      </c>
      <c r="H11" s="144"/>
    </row>
    <row r="12" spans="1:8" ht="38.1" customHeight="1" x14ac:dyDescent="0.2">
      <c r="A12" s="146"/>
      <c r="B12" s="144"/>
      <c r="C12" s="31" t="s">
        <v>11</v>
      </c>
      <c r="D12" s="40">
        <f t="shared" ref="D12" si="6">SUM(D8:D11)</f>
        <v>10756.800000000001</v>
      </c>
      <c r="E12" s="40">
        <f t="shared" ref="E12" si="7">SUM(E8:E11)</f>
        <v>346546.9</v>
      </c>
      <c r="F12" s="40">
        <f t="shared" ref="F12" si="8">SUM(F8:F11)</f>
        <v>79052.399999999994</v>
      </c>
      <c r="G12" s="13">
        <f t="shared" si="1"/>
        <v>22.811457843079822</v>
      </c>
      <c r="H12" s="144"/>
    </row>
    <row r="13" spans="1:8" x14ac:dyDescent="0.2">
      <c r="A13" s="146" t="s">
        <v>21</v>
      </c>
      <c r="B13" s="144" t="s">
        <v>113</v>
      </c>
      <c r="C13" s="35" t="s">
        <v>7</v>
      </c>
      <c r="D13" s="40">
        <v>0</v>
      </c>
      <c r="E13" s="40">
        <v>7189.1</v>
      </c>
      <c r="F13" s="40">
        <v>0</v>
      </c>
      <c r="G13" s="13">
        <v>0</v>
      </c>
      <c r="H13" s="144" t="s">
        <v>205</v>
      </c>
    </row>
    <row r="14" spans="1:8" ht="25.5" x14ac:dyDescent="0.2">
      <c r="A14" s="146"/>
      <c r="B14" s="144"/>
      <c r="C14" s="59" t="s">
        <v>101</v>
      </c>
      <c r="D14" s="40">
        <v>54039.8</v>
      </c>
      <c r="E14" s="40">
        <v>47797.2</v>
      </c>
      <c r="F14" s="40">
        <v>0</v>
      </c>
      <c r="G14" s="13">
        <f t="shared" si="1"/>
        <v>0</v>
      </c>
      <c r="H14" s="144"/>
    </row>
    <row r="15" spans="1:8" x14ac:dyDescent="0.2">
      <c r="A15" s="146"/>
      <c r="B15" s="144"/>
      <c r="C15" s="59" t="s">
        <v>95</v>
      </c>
      <c r="D15" s="40">
        <v>9536.5</v>
      </c>
      <c r="E15" s="40">
        <v>9703.6</v>
      </c>
      <c r="F15" s="40">
        <v>0</v>
      </c>
      <c r="G15" s="13">
        <f t="shared" si="1"/>
        <v>0</v>
      </c>
      <c r="H15" s="144"/>
    </row>
    <row r="16" spans="1:8" ht="25.5" x14ac:dyDescent="0.2">
      <c r="A16" s="146"/>
      <c r="B16" s="144"/>
      <c r="C16" s="54" t="s">
        <v>96</v>
      </c>
      <c r="D16" s="40">
        <v>0</v>
      </c>
      <c r="E16" s="40">
        <v>0</v>
      </c>
      <c r="F16" s="40">
        <v>0</v>
      </c>
      <c r="G16" s="13">
        <v>0</v>
      </c>
      <c r="H16" s="144"/>
    </row>
    <row r="17" spans="1:8" x14ac:dyDescent="0.2">
      <c r="A17" s="146"/>
      <c r="B17" s="144"/>
      <c r="C17" s="31" t="s">
        <v>11</v>
      </c>
      <c r="D17" s="40">
        <f t="shared" ref="D17" si="9">SUM(D13:D16)</f>
        <v>63576.3</v>
      </c>
      <c r="E17" s="40">
        <f t="shared" ref="E17:F17" si="10">SUM(E13:E16)</f>
        <v>64689.899999999994</v>
      </c>
      <c r="F17" s="40">
        <f t="shared" si="10"/>
        <v>0</v>
      </c>
      <c r="G17" s="13">
        <f t="shared" si="1"/>
        <v>0</v>
      </c>
      <c r="H17" s="144"/>
    </row>
    <row r="18" spans="1:8" ht="21.95" customHeight="1" x14ac:dyDescent="0.2">
      <c r="A18" s="145" t="s">
        <v>23</v>
      </c>
      <c r="B18" s="144" t="s">
        <v>114</v>
      </c>
      <c r="C18" s="35" t="s">
        <v>7</v>
      </c>
      <c r="D18" s="40">
        <v>0</v>
      </c>
      <c r="E18" s="40">
        <v>0</v>
      </c>
      <c r="F18" s="40">
        <v>0</v>
      </c>
      <c r="G18" s="13">
        <v>0</v>
      </c>
      <c r="H18" s="144" t="s">
        <v>204</v>
      </c>
    </row>
    <row r="19" spans="1:8" ht="25.5" x14ac:dyDescent="0.2">
      <c r="A19" s="145"/>
      <c r="B19" s="144"/>
      <c r="C19" s="59" t="s">
        <v>101</v>
      </c>
      <c r="D19" s="40">
        <v>0</v>
      </c>
      <c r="E19" s="40">
        <v>0</v>
      </c>
      <c r="F19" s="40">
        <v>0</v>
      </c>
      <c r="G19" s="13">
        <v>0</v>
      </c>
      <c r="H19" s="144"/>
    </row>
    <row r="20" spans="1:8" ht="21.95" customHeight="1" x14ac:dyDescent="0.2">
      <c r="A20" s="145"/>
      <c r="B20" s="144"/>
      <c r="C20" s="59" t="s">
        <v>95</v>
      </c>
      <c r="D20" s="40">
        <v>19430</v>
      </c>
      <c r="E20" s="40">
        <v>14610</v>
      </c>
      <c r="F20" s="40">
        <v>0</v>
      </c>
      <c r="G20" s="13">
        <f t="shared" si="1"/>
        <v>0</v>
      </c>
      <c r="H20" s="144"/>
    </row>
    <row r="21" spans="1:8" ht="25.5" x14ac:dyDescent="0.2">
      <c r="A21" s="145"/>
      <c r="B21" s="144"/>
      <c r="C21" s="54" t="s">
        <v>96</v>
      </c>
      <c r="D21" s="40">
        <v>0</v>
      </c>
      <c r="E21" s="40">
        <v>0</v>
      </c>
      <c r="F21" s="40">
        <v>0</v>
      </c>
      <c r="G21" s="13">
        <v>0</v>
      </c>
      <c r="H21" s="144"/>
    </row>
    <row r="22" spans="1:8" ht="21.95" customHeight="1" x14ac:dyDescent="0.2">
      <c r="A22" s="145"/>
      <c r="B22" s="144"/>
      <c r="C22" s="31" t="s">
        <v>11</v>
      </c>
      <c r="D22" s="40">
        <f t="shared" ref="D22" si="11">SUM(D18:D21)</f>
        <v>19430</v>
      </c>
      <c r="E22" s="40">
        <f t="shared" ref="E22:F22" si="12">SUM(E18:E21)</f>
        <v>14610</v>
      </c>
      <c r="F22" s="40">
        <f t="shared" si="12"/>
        <v>0</v>
      </c>
      <c r="G22" s="13">
        <f t="shared" si="1"/>
        <v>0</v>
      </c>
      <c r="H22" s="144"/>
    </row>
    <row r="23" spans="1:8" ht="27" customHeight="1" x14ac:dyDescent="0.2">
      <c r="A23" s="147" t="s">
        <v>18</v>
      </c>
      <c r="B23" s="148" t="s">
        <v>115</v>
      </c>
      <c r="C23" s="35" t="s">
        <v>7</v>
      </c>
      <c r="D23" s="40">
        <v>0</v>
      </c>
      <c r="E23" s="40">
        <v>4434.8999999999996</v>
      </c>
      <c r="F23" s="41">
        <v>0</v>
      </c>
      <c r="G23" s="13">
        <f t="shared" si="1"/>
        <v>0</v>
      </c>
      <c r="H23" s="141" t="s">
        <v>207</v>
      </c>
    </row>
    <row r="24" spans="1:8" ht="27" customHeight="1" x14ac:dyDescent="0.2">
      <c r="A24" s="147"/>
      <c r="B24" s="148"/>
      <c r="C24" s="59" t="s">
        <v>101</v>
      </c>
      <c r="D24" s="40">
        <v>0</v>
      </c>
      <c r="E24" s="40">
        <v>7000</v>
      </c>
      <c r="F24" s="41">
        <v>0</v>
      </c>
      <c r="G24" s="13">
        <f t="shared" si="1"/>
        <v>0</v>
      </c>
      <c r="H24" s="142"/>
    </row>
    <row r="25" spans="1:8" ht="27" customHeight="1" x14ac:dyDescent="0.2">
      <c r="A25" s="147"/>
      <c r="B25" s="148"/>
      <c r="C25" s="59" t="s">
        <v>95</v>
      </c>
      <c r="D25" s="40">
        <v>0</v>
      </c>
      <c r="E25" s="40">
        <v>7529.8</v>
      </c>
      <c r="F25" s="41">
        <v>20</v>
      </c>
      <c r="G25" s="13">
        <f t="shared" si="1"/>
        <v>0.26561130441711595</v>
      </c>
      <c r="H25" s="142"/>
    </row>
    <row r="26" spans="1:8" ht="27" customHeight="1" x14ac:dyDescent="0.2">
      <c r="A26" s="147"/>
      <c r="B26" s="148"/>
      <c r="C26" s="54" t="s">
        <v>96</v>
      </c>
      <c r="D26" s="40">
        <v>0</v>
      </c>
      <c r="E26" s="40">
        <v>0</v>
      </c>
      <c r="F26" s="41">
        <v>0</v>
      </c>
      <c r="G26" s="13">
        <v>0</v>
      </c>
      <c r="H26" s="142"/>
    </row>
    <row r="27" spans="1:8" ht="27" customHeight="1" x14ac:dyDescent="0.2">
      <c r="A27" s="147"/>
      <c r="B27" s="148"/>
      <c r="C27" s="31" t="s">
        <v>11</v>
      </c>
      <c r="D27" s="40">
        <f t="shared" ref="D27" si="13">SUM(D23:D26)</f>
        <v>0</v>
      </c>
      <c r="E27" s="40">
        <f t="shared" ref="E27" si="14">SUM(E23:E26)</f>
        <v>18964.7</v>
      </c>
      <c r="F27" s="41">
        <f t="shared" ref="F27" si="15">SUM(F23:F26)</f>
        <v>20</v>
      </c>
      <c r="G27" s="13">
        <f t="shared" si="1"/>
        <v>0.10545908978259609</v>
      </c>
      <c r="H27" s="143"/>
    </row>
  </sheetData>
  <mergeCells count="19">
    <mergeCell ref="H23:H27"/>
    <mergeCell ref="H8:H12"/>
    <mergeCell ref="H13:H17"/>
    <mergeCell ref="A18:A22"/>
    <mergeCell ref="B18:B22"/>
    <mergeCell ref="H18:H22"/>
    <mergeCell ref="A13:A17"/>
    <mergeCell ref="B13:B17"/>
    <mergeCell ref="A23:A27"/>
    <mergeCell ref="B23:B27"/>
    <mergeCell ref="A8:A12"/>
    <mergeCell ref="B8:B12"/>
    <mergeCell ref="C1:C2"/>
    <mergeCell ref="H1:H2"/>
    <mergeCell ref="D1:G1"/>
    <mergeCell ref="A3:A7"/>
    <mergeCell ref="B3:B7"/>
    <mergeCell ref="H3:H7"/>
    <mergeCell ref="A1:B2"/>
  </mergeCells>
  <pageMargins left="0.7" right="0.7" top="0.75" bottom="0.75" header="0.3" footer="0.3"/>
  <pageSetup paperSize="9" scale="77" fitToHeight="0" orientation="landscape"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vt:i4>
      </vt:variant>
    </vt:vector>
  </HeadingPairs>
  <TitlesOfParts>
    <vt:vector size="23" baseType="lpstr">
      <vt:lpstr>СВОД</vt:lpstr>
      <vt:lpstr>Разв. образ.</vt:lpstr>
      <vt:lpstr>Соц. и дем. раз.</vt:lpstr>
      <vt:lpstr>Культ. простр.</vt:lpstr>
      <vt:lpstr>Разв. физ. кул.</vt:lpstr>
      <vt:lpstr>Поддер. занят.</vt:lpstr>
      <vt:lpstr>Разв. агропром.</vt:lpstr>
      <vt:lpstr>Жилищ. сфер.</vt:lpstr>
      <vt:lpstr>Жил.-ком.</vt:lpstr>
      <vt:lpstr>Проф. правонар.</vt:lpstr>
      <vt:lpstr>Укрепл. межнац.</vt:lpstr>
      <vt:lpstr>Безоп. жизн.</vt:lpstr>
      <vt:lpstr>Эколог. без.</vt:lpstr>
      <vt:lpstr>Разв. эконом.</vt:lpstr>
      <vt:lpstr>Цифр. разв.</vt:lpstr>
      <vt:lpstr>Совр. трансп.</vt:lpstr>
      <vt:lpstr>Управ. мун. фин.</vt:lpstr>
      <vt:lpstr>Разв. гражд. общ.</vt:lpstr>
      <vt:lpstr>Управ. муниц. имущ.</vt:lpstr>
      <vt:lpstr>Муниц. служ.</vt:lpstr>
      <vt:lpstr>Содер. гор. тер.</vt:lpstr>
      <vt:lpstr>Устойч. разв. КМНС</vt:lpstr>
      <vt:lpstr>'Разв. образ.'!Область_печати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Шестакова Ольга</cp:lastModifiedBy>
  <cp:lastPrinted>2025-04-15T05:04:48Z</cp:lastPrinted>
  <dcterms:created xsi:type="dcterms:W3CDTF">2006-09-16T00:00:00Z</dcterms:created>
  <dcterms:modified xsi:type="dcterms:W3CDTF">2025-04-25T06:00:40Z</dcterms:modified>
</cp:coreProperties>
</file>