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obraz\Kultura\ОТЧЕТЫ\_Управление по экономике\Отчет по Муниципальной программе\Отчет ежеквартально до 15 го числа\4 кв 2024\КМНС\"/>
    </mc:Choice>
  </mc:AlternateContent>
  <bookViews>
    <workbookView xWindow="0" yWindow="0" windowWidth="28800" windowHeight="12435" firstSheet="1" activeTab="1"/>
  </bookViews>
  <sheets>
    <sheet name="Культура" sheetId="21" state="hidden" r:id="rId1"/>
    <sheet name="КМНС" sheetId="22" r:id="rId2"/>
  </sheets>
  <calcPr calcId="152511"/>
</workbook>
</file>

<file path=xl/calcChain.xml><?xml version="1.0" encoding="utf-8"?>
<calcChain xmlns="http://schemas.openxmlformats.org/spreadsheetml/2006/main">
  <c r="D54" i="22" l="1"/>
  <c r="D49" i="22"/>
  <c r="D48" i="22"/>
  <c r="D47" i="22"/>
  <c r="D46" i="22"/>
  <c r="D45" i="22"/>
  <c r="D44" i="22"/>
  <c r="D39" i="22"/>
  <c r="D38" i="22"/>
  <c r="D37" i="22"/>
  <c r="D36" i="22"/>
  <c r="D35" i="22"/>
  <c r="D34" i="22"/>
  <c r="D29" i="22"/>
  <c r="D14" i="22" s="1"/>
  <c r="D9" i="22" s="1"/>
  <c r="D24" i="22"/>
  <c r="D19" i="22"/>
  <c r="D13" i="22"/>
  <c r="D8" i="22" s="1"/>
  <c r="D12" i="22"/>
  <c r="D7" i="22" s="1"/>
  <c r="D11" i="22"/>
  <c r="D6" i="22" s="1"/>
  <c r="D10" i="22"/>
  <c r="D5" i="22" s="1"/>
  <c r="G37" i="21" l="1"/>
  <c r="G39" i="22"/>
  <c r="F22" i="21"/>
  <c r="F24" i="22"/>
  <c r="G24" i="22" s="1"/>
  <c r="E22" i="21"/>
  <c r="E24" i="22"/>
  <c r="G22" i="22"/>
  <c r="G17" i="22"/>
  <c r="F17" i="21"/>
  <c r="F19" i="22"/>
  <c r="E17" i="21"/>
  <c r="E19" i="22"/>
  <c r="F50" i="21" l="1"/>
  <c r="E35" i="21"/>
  <c r="F35" i="21"/>
  <c r="F30" i="21"/>
  <c r="F25" i="21"/>
  <c r="F24" i="21"/>
  <c r="G39" i="21"/>
  <c r="G38" i="21"/>
  <c r="G8" i="22" l="1"/>
  <c r="G6" i="22"/>
  <c r="G5" i="22"/>
  <c r="G46" i="22"/>
  <c r="F44" i="22"/>
  <c r="E44" i="22"/>
  <c r="E39" i="22" s="1"/>
  <c r="G38" i="22"/>
  <c r="G36" i="22"/>
  <c r="G35" i="22"/>
  <c r="G34" i="22"/>
  <c r="G10" i="22"/>
  <c r="G11" i="22"/>
  <c r="G27" i="22"/>
  <c r="G29" i="22"/>
  <c r="F10" i="22"/>
  <c r="F11" i="22"/>
  <c r="G12" i="22"/>
  <c r="F13" i="22"/>
  <c r="E11" i="22"/>
  <c r="E12" i="22"/>
  <c r="E13" i="22"/>
  <c r="E10" i="22"/>
  <c r="F35" i="22"/>
  <c r="F36" i="22"/>
  <c r="F38" i="22"/>
  <c r="E36" i="22"/>
  <c r="E37" i="22"/>
  <c r="E38" i="22"/>
  <c r="E35" i="22"/>
  <c r="G37" i="22" l="1"/>
  <c r="F54" i="22" l="1"/>
  <c r="F49" i="22" s="1"/>
  <c r="E54" i="22"/>
  <c r="E49" i="22" s="1"/>
  <c r="G48" i="22"/>
  <c r="F48" i="22"/>
  <c r="E48" i="22"/>
  <c r="G47" i="22"/>
  <c r="F47" i="22"/>
  <c r="E47" i="22"/>
  <c r="F46" i="22"/>
  <c r="E46" i="22"/>
  <c r="G45" i="22"/>
  <c r="F45" i="22"/>
  <c r="E45" i="22"/>
  <c r="G44" i="22"/>
  <c r="G42" i="22"/>
  <c r="F34" i="22"/>
  <c r="E34" i="22"/>
  <c r="F29" i="22"/>
  <c r="E29" i="22"/>
  <c r="E8" i="22"/>
  <c r="E5" i="22"/>
  <c r="G53" i="21"/>
  <c r="G56" i="21"/>
  <c r="G55" i="21"/>
  <c r="F62" i="21"/>
  <c r="G62" i="21"/>
  <c r="G59" i="21"/>
  <c r="G54" i="21"/>
  <c r="G51" i="21"/>
  <c r="G50" i="21"/>
  <c r="G35" i="21"/>
  <c r="G31" i="21"/>
  <c r="G30" i="21"/>
  <c r="G24" i="21"/>
  <c r="G25" i="21"/>
  <c r="G23" i="21"/>
  <c r="F53" i="21"/>
  <c r="F54" i="21"/>
  <c r="F55" i="21"/>
  <c r="F56" i="21"/>
  <c r="F57" i="21"/>
  <c r="G57" i="21" s="1"/>
  <c r="E54" i="21"/>
  <c r="E55" i="21"/>
  <c r="E56" i="21"/>
  <c r="E57" i="21"/>
  <c r="E53" i="21"/>
  <c r="E62" i="21"/>
  <c r="F38" i="21"/>
  <c r="F39" i="21"/>
  <c r="F40" i="21"/>
  <c r="F41" i="21"/>
  <c r="G41" i="21" s="1"/>
  <c r="E39" i="21"/>
  <c r="E40" i="21"/>
  <c r="E41" i="21"/>
  <c r="E42" i="21"/>
  <c r="E38" i="21"/>
  <c r="F52" i="21"/>
  <c r="F42" i="21" s="1"/>
  <c r="E52" i="21"/>
  <c r="F37" i="21"/>
  <c r="E37" i="21"/>
  <c r="F32" i="21"/>
  <c r="E32" i="21"/>
  <c r="F11" i="21"/>
  <c r="E11" i="21"/>
  <c r="F10" i="21"/>
  <c r="E10" i="21"/>
  <c r="F9" i="21"/>
  <c r="E9" i="21"/>
  <c r="E4" i="21" s="1"/>
  <c r="F8" i="21"/>
  <c r="F3" i="21" s="1"/>
  <c r="E8" i="21"/>
  <c r="E3" i="21" s="1"/>
  <c r="F27" i="21"/>
  <c r="G27" i="21" s="1"/>
  <c r="E27" i="21"/>
  <c r="E14" i="22" l="1"/>
  <c r="E9" i="22" s="1"/>
  <c r="E7" i="22"/>
  <c r="G54" i="22"/>
  <c r="F5" i="22"/>
  <c r="G49" i="22"/>
  <c r="F6" i="22"/>
  <c r="E6" i="22"/>
  <c r="F8" i="22"/>
  <c r="G52" i="21"/>
  <c r="G42" i="21"/>
  <c r="G40" i="21"/>
  <c r="E5" i="21"/>
  <c r="G10" i="21"/>
  <c r="G9" i="21"/>
  <c r="E12" i="21"/>
  <c r="E7" i="21" s="1"/>
  <c r="G11" i="21"/>
  <c r="E6" i="21"/>
  <c r="G3" i="21"/>
  <c r="G8" i="21"/>
  <c r="G32" i="21"/>
  <c r="F6" i="21"/>
  <c r="G6" i="21" s="1"/>
  <c r="F5" i="21"/>
  <c r="F12" i="21"/>
  <c r="F4" i="21"/>
  <c r="G4" i="21" s="1"/>
  <c r="G14" i="22" l="1"/>
  <c r="G5" i="21"/>
  <c r="G7" i="22"/>
  <c r="G9" i="22"/>
  <c r="F7" i="21"/>
  <c r="G7" i="21" s="1"/>
  <c r="G12" i="21"/>
</calcChain>
</file>

<file path=xl/sharedStrings.xml><?xml version="1.0" encoding="utf-8"?>
<sst xmlns="http://schemas.openxmlformats.org/spreadsheetml/2006/main" count="195" uniqueCount="69">
  <si>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</si>
  <si>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</si>
  <si>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</si>
  <si>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</si>
  <si>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</si>
  <si>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</si>
  <si>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</si>
  <si>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</si>
  <si>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</si>
  <si>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</si>
  <si>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Достижение основных целевых показателей
план/факт</t>
  </si>
  <si>
    <t>1.1.</t>
  </si>
  <si>
    <t>Наименование муниципальной программы, структурного элемента, комплекса процессных мероприятий, регионального проекта</t>
  </si>
  <si>
    <t>"Культурное пространство города Пыть-Яха"</t>
  </si>
  <si>
    <t>1.2.</t>
  </si>
  <si>
    <t>1.3.</t>
  </si>
  <si>
    <t>1.4.</t>
  </si>
  <si>
    <t>1.5.</t>
  </si>
  <si>
    <t xml:space="preserve">Региональный проект "Культурная среда" </t>
  </si>
  <si>
    <t xml:space="preserve"> Региональный проект "Цифровая культура" </t>
  </si>
  <si>
    <t>Комплекс процессных мероприятий "Сохранение культурного и сторического наследия"</t>
  </si>
  <si>
    <t>Комплекс процессных мероприятий «Обеспечение деятельности подведомственных учреждений в сфере культуры»</t>
  </si>
  <si>
    <t xml:space="preserve"> Комплекс процессных мероприятий "Укрепление материально-технической базы учреждений культуры"</t>
  </si>
  <si>
    <t>2.</t>
  </si>
  <si>
    <t>2.1.</t>
  </si>
  <si>
    <t xml:space="preserve"> Комплекс процессных мероприятий 
"Поддержка одаренных детей и молодежи, развитие художественного образования" </t>
  </si>
  <si>
    <t xml:space="preserve"> Региональный проект 
"Творческие люди" </t>
  </si>
  <si>
    <t>2.2.</t>
  </si>
  <si>
    <t>Организационные, экономические механизмы развития культуры, архивного дела и историко-культурного наследия (всего)</t>
  </si>
  <si>
    <t xml:space="preserve"> Модернизация и развитие учреждений и организаций культуры (всего)</t>
  </si>
  <si>
    <t xml:space="preserve">     Модернизация и развитие учреждений и организаций культуры (всего)</t>
  </si>
  <si>
    <t>3.</t>
  </si>
  <si>
    <t>3.1.</t>
  </si>
  <si>
    <t xml:space="preserve">«Устойчивое развитие коренных малочисленных народов Севера в городе Пыть-Яхе» </t>
  </si>
  <si>
    <t xml:space="preserve"> Содействие развитию самобытной культуры, традиционного образа жизни, родного языка и национальных видов спорта коренных малочисленных народов Севера (всего), в том числе:</t>
  </si>
  <si>
    <t xml:space="preserve">Комплекс процессных мероприятий «Сохранение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проектов» </t>
  </si>
  <si>
    <t xml:space="preserve"> Комплекс процессных мероприятий «Организация,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них»</t>
  </si>
  <si>
    <t xml:space="preserve">  Комплекс процессных мероприятий «Просветительские мероприятия, направленные на популяризацию и поддержку родных языков народов ханты, манси и ненце»</t>
  </si>
  <si>
    <t>Комплекс процессных мероприятий «Развитие материальной базы для сохранения и популяризации самобытной культуры коренных малочисленных народов Севера»</t>
  </si>
  <si>
    <t>Развитие туризма (всего), в том числе:</t>
  </si>
  <si>
    <t xml:space="preserve"> Комплекс процессных мероприятий «Поддержка развития внутреннего и въездного туризма»</t>
  </si>
  <si>
    <t xml:space="preserve"> Поддержка социально ориентированных некоммерческих организаций (всего), в том числе:</t>
  </si>
  <si>
    <t>Комплекс процессных мероприятий «Субсидия социально ориентированным некоммерческим организациям»</t>
  </si>
  <si>
    <t>В 2024 году данные проекты не реализуются на территории города Пыть-Яха</t>
  </si>
  <si>
    <t>Ожидается исполнение в полном объеме</t>
  </si>
  <si>
    <t>Исполнено в полном объеме</t>
  </si>
  <si>
    <t>В 2024 году  проект  реализуются на территории города Пыть-Яха без финансирования.</t>
  </si>
  <si>
    <t>Число посещений культурных мероприятий - 258,1 тыс. ед. или 79% к плану (план 326). Ожидаемое исполнение 300,0 тыс. ед. На основаниии зключения строительно-технической, комиссией  по обследованию мест массового  проведения мероприятий рекомендовано временно не проводить мероприятия в ГДК "Россия".
Число обращений к цифровым ресурсам в сфере культуры - 35,7 тыс. ед. или 72,8 % к плану (план 49). Ожидаемое исполнение 100%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</si>
  <si>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 - 0% к плану (план 100%) (по итогам года).
Уровень удовлетворенности жителей качеством услуг, предоставляемых муниципальными учреждениями культуры - 100% или 105% к плану (план 95).</t>
  </si>
  <si>
    <t>Уровень удовлетворенности граждан качеством услуг, представляемых муниципальным архивом - 0%.
Показатель рассчитывается 1 раз в год на основании анкетирования населения. Ожидаемое исполнение 95%.</t>
  </si>
  <si>
    <t>На основании заявки об изменений показателей сводной бюджетной росписи, внесено предложение о снятии средств в размере 9 391 243,46 рублей, предусмотренных на капитальный ремонт подпорной стены (закупка признана несостоявшейся, в связи с тем, что ни одной заявки не было подано).     
Комплексное обследование технического состояния объекта МБОУ "Детская школа искусств", оплата в размере 1 478 612,35 рублей будет произведена до 20.12.2024.
В рамках  укрепления материально-технической базы МАУК "МКЦ "Феникс" планируется приобретение  мобильного снегогенератора (оплата до 30.11.2024),  оргтехники, мебели для «Конференц-зала» Центральной городской библиотеки, скамеек для Парка культуры и отдыха (оплата до 13.12.2024).
Оплата работ 1 этапа по разработке мастер плана по  развитию и благоустройству территории парка культуры и отдыха, зонального военно-патриотического центра «Витязь»  будет произведена до 15.12.2024</t>
  </si>
  <si>
    <t>Произведены расходы на содержание МБОУ ДО «ДШИ», обеспечение комплексной безопасности объекта, выплата заработной платы сотрудникам и проведение мероприятий. Ожидаемое исполнение 80%                   (экономия ожидается  по оплате труда, это связано с тем, что фактическая среднесписочная численность по итогам планируется 28 физ. лиц, фонд оплаты труда доведен на плановое количество - 35 физ. лиц).</t>
  </si>
  <si>
    <t>Количество участников мероприятий, направленных на сохранение культуры и традиций коренных малочисленных народов Севера - 224 человека или 131,8% к палну (план 170).
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 - 99,4% к плану (план 100%).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</si>
  <si>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 - 0% к плану (план 1ед.). Ожидаемое исполнение 100%.</t>
  </si>
  <si>
    <t>Приобретен реквизит по декоративно-прикладному искусству (фурнитура, ткань и сувениры).             Исполнено в полном объеме.</t>
  </si>
  <si>
    <t>Ожидаемое исполнение до конца года 91%</t>
  </si>
  <si>
    <t>на 31 декабря 2024 года</t>
  </si>
  <si>
    <t xml:space="preserve">План по программе
(с изменениями)
</t>
  </si>
  <si>
    <t xml:space="preserve">Уточненный план по бюджету
</t>
  </si>
  <si>
    <t>х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</si>
  <si>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</si>
  <si>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Отчет о ходе реализации муниципальной программы
«Устойчивое развитие коренных малочисленных народов Севера в городе Пыть-Яхе» 
за 4 квартал 2024 года</t>
  </si>
  <si>
    <t>Главный специалист отдела по культуре и искусству</t>
  </si>
  <si>
    <t>Газиева Гузель Фелюсовна</t>
  </si>
  <si>
    <t>8(3463)46-55-47</t>
  </si>
  <si>
    <t xml:space="preserve">.Реализация мероприятий в рамках Общероссийской акции "Ночь музеев", "Ночь искусств" проведено во 2, 3 квартале 2024 года. Поставка товара (канц.товары) на сумму - 16 100 руб., 00 коп.                                                                                    </t>
  </si>
  <si>
    <t xml:space="preserve">Проведено участие в окружном конкурсе выставочных экспозиций «Семейные истоки», курсы повышения квалификации по теме: «Музейная педагогика». г. Санкт-Петербург и обучение по теме «Основы безопасной работы в сети Интернет». Приобретено: доска магнитно-маркерная, чехлы для одежды и вешалки, полог, нырики и игольница, нарты, одежда, короб, черпак, столик, фурнитура, ткань. </t>
  </si>
  <si>
    <t xml:space="preserve">Проведено пополнение музейного фонда для обновления экспозиций и создание выставок, (компьютер, предметы быта этнографии юганских ханты, чучела животных, рыб и муляжи продуктов). Для открытия зимнего сезона проведено обновление баннеров и информационных табличек. В рамках организации и проведения городского праздника народа ханты «Вороний день» приобретен реквизит (военная атрибутика, оргтехника, стойка крепления сети, стойка страховочная, точило, облас, лыжи, баннеры и таблички, посуда, маски, фурнитура, мех, ткань, бисер).  
</t>
  </si>
  <si>
    <t xml:space="preserve">В рамках Соглашения от 04.12.2024 № 84 о предоставлении из бюджета города Пыть-Яха грантов в форме субсидий, субсидии некоммерческой организации, не являющейся муниципальным учреждением, заключенного между Муниципальным казенным учреждением «Администрацией г. Пыть-Яха» и Автономной некоммерческой организации Центр социально-культурного развития «Югорская эра» приобретены товары с целью развития и пропаганды этноспорта и традиционных видов спорта коренных малочисленных народов Севера – ханты. 
(платежное поручение № 5687 от 09.12.2024)                      Календарный план проекта:                                                        10.01.2025-13.06.2025 подготовительный этап (заключение договоров, приглашение гостей, приобретение реквизита и др.).
14.06.2025 проведение мероприятия.
15.06.2025-31.12.2025 отчетный период                                                                        Мероприятия:
1.Торжественное открытие – приветствие гостей и участников мероприятия почетным гражданином Ханты-Мансийского автономного округа - Югры и Нижневартовского района Анатолием Прокопьевичем Кауртаевым, концертная программа с участием Веры Кондратьевой и других участников.
2. Мастер-класс «Гребля на обласах». Для проведения мастер-класса приглашена команда по гребле на обласах из Нефтеюганского района – «Община малочисленных народов «САЛЫМ» и почетный гражданин Ханты-Мансийского автономного округа - Югры и Нижневартовского района Анатолий Прокопьевич Кауртаев. В рамках гранта будут приобретены обласа с веслами для использования на мероприятии, а в последующем для подготовки команды от города Пыть-Яха для участия в региональных соревнованиях по гребле на обласах.
3. Мастер-класс по северному многоборью: прыжки через нарты, метание тынзяна на хорей. Проводит «Община малочисленных народов «САЛЫМ».
4. Мастер-классы по декоративно-прикладному искусству народов Севера, проводят работники Краеведческого музея г. Пыть-Яха, представители Пыть-Яхского городского отделения окружной общественной организации «Спасение Югры».
5. Проведение мастер-класса «Обряды и обычаи народов Севера», проведет приглашенный гость из села Лемпино Николай Смородин.
6. Выставка-продажа предметов декоративно-прикладного искусства мастеров из числа КМНС.
7. Выставка «Хантыйскими тропами» - проводят работники Краеведческого музея г. Пыть-Яха, представители Пыть-Яхского городского отделения окружной общественной организации «Спасение Югры».
8. На костре варится «Уха дружбы» и чай с душистыми травами для угощения участников праздника кухней «Традиции северной кухни".
9. Закрытие, награждение участников.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</si>
</sst>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9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16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16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16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Normal="100" workbookViewId="0">
      <selection activeCell="H3" sqref="H3:H12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46.85546875" customWidth="1"/>
    <col min="9" max="9" width="37.140625" hidden="1" customWidth="1"/>
    <col min="10" max="10" width="9.7109375" bestFit="1" customWidth="1"/>
  </cols>
  <sheetData>
    <row r="1" spans="1:9" ht="15" customHeight="1" x14ac:dyDescent="0.25">
      <c r="A1" s="52" t="s">
        <v>12</v>
      </c>
      <c r="B1" s="52"/>
      <c r="C1" s="52" t="s">
        <v>0</v>
      </c>
      <c r="D1" s="55" t="s">
        <v>56</v>
      </c>
      <c r="E1" s="56"/>
      <c r="F1" s="56"/>
      <c r="G1" s="57"/>
      <c r="H1" s="53" t="s">
        <v>1</v>
      </c>
      <c r="I1" s="45" t="s">
        <v>10</v>
      </c>
    </row>
    <row r="2" spans="1:9" ht="51" x14ac:dyDescent="0.25">
      <c r="A2" s="52"/>
      <c r="B2" s="52"/>
      <c r="C2" s="52"/>
      <c r="D2" s="20" t="s">
        <v>57</v>
      </c>
      <c r="E2" s="1" t="s">
        <v>58</v>
      </c>
      <c r="F2" s="1" t="s">
        <v>2</v>
      </c>
      <c r="G2" s="1" t="s">
        <v>3</v>
      </c>
      <c r="H2" s="54"/>
      <c r="I2" s="45"/>
    </row>
    <row r="3" spans="1:9" x14ac:dyDescent="0.25">
      <c r="A3" s="53" t="s">
        <v>9</v>
      </c>
      <c r="B3" s="33" t="s">
        <v>13</v>
      </c>
      <c r="C3" s="8" t="s">
        <v>4</v>
      </c>
      <c r="D3" s="8"/>
      <c r="E3" s="12">
        <f>E8+E38+E53</f>
        <v>59.6</v>
      </c>
      <c r="F3" s="12">
        <f t="shared" ref="F3" si="0">F8+F38+F53</f>
        <v>59.6</v>
      </c>
      <c r="G3" s="12">
        <f>F3/E3*100</f>
        <v>100</v>
      </c>
      <c r="H3" s="46" t="s">
        <v>55</v>
      </c>
      <c r="I3" s="49" t="s">
        <v>47</v>
      </c>
    </row>
    <row r="4" spans="1:9" x14ac:dyDescent="0.25">
      <c r="A4" s="53"/>
      <c r="B4" s="33"/>
      <c r="C4" s="8" t="s">
        <v>5</v>
      </c>
      <c r="D4" s="8"/>
      <c r="E4" s="12">
        <f t="shared" ref="E4:F7" si="1">E9+E39+E54</f>
        <v>1050.5999999999999</v>
      </c>
      <c r="F4" s="12">
        <f t="shared" si="1"/>
        <v>1005.6</v>
      </c>
      <c r="G4" s="12">
        <f t="shared" ref="G4:G7" si="2">F4/E4*100</f>
        <v>95.716733295259857</v>
      </c>
      <c r="H4" s="47"/>
      <c r="I4" s="50"/>
    </row>
    <row r="5" spans="1:9" x14ac:dyDescent="0.25">
      <c r="A5" s="53"/>
      <c r="B5" s="33"/>
      <c r="C5" s="8" t="s">
        <v>6</v>
      </c>
      <c r="D5" s="8"/>
      <c r="E5" s="12">
        <f t="shared" si="1"/>
        <v>424687.3</v>
      </c>
      <c r="F5" s="12">
        <f t="shared" si="1"/>
        <v>279051</v>
      </c>
      <c r="G5" s="12">
        <f t="shared" si="2"/>
        <v>65.707404012316829</v>
      </c>
      <c r="H5" s="47"/>
      <c r="I5" s="50"/>
    </row>
    <row r="6" spans="1:9" x14ac:dyDescent="0.25">
      <c r="A6" s="53"/>
      <c r="B6" s="33"/>
      <c r="C6" s="9" t="s">
        <v>7</v>
      </c>
      <c r="D6" s="9"/>
      <c r="E6" s="12">
        <f t="shared" si="1"/>
        <v>10420</v>
      </c>
      <c r="F6" s="12">
        <f t="shared" si="1"/>
        <v>8912.1</v>
      </c>
      <c r="G6" s="12">
        <f t="shared" si="2"/>
        <v>85.528790786948178</v>
      </c>
      <c r="H6" s="47"/>
      <c r="I6" s="50"/>
    </row>
    <row r="7" spans="1:9" x14ac:dyDescent="0.25">
      <c r="A7" s="53"/>
      <c r="B7" s="33"/>
      <c r="C7" s="10" t="s">
        <v>8</v>
      </c>
      <c r="D7" s="10"/>
      <c r="E7" s="12">
        <f t="shared" si="1"/>
        <v>436217.5</v>
      </c>
      <c r="F7" s="12">
        <f t="shared" si="1"/>
        <v>289028.3</v>
      </c>
      <c r="G7" s="12">
        <f t="shared" si="2"/>
        <v>66.257841558396905</v>
      </c>
      <c r="H7" s="47"/>
      <c r="I7" s="50"/>
    </row>
    <row r="8" spans="1:9" ht="37.5" customHeight="1" x14ac:dyDescent="0.25">
      <c r="A8" s="32" t="s">
        <v>9</v>
      </c>
      <c r="B8" s="33" t="s">
        <v>29</v>
      </c>
      <c r="C8" s="6" t="s">
        <v>4</v>
      </c>
      <c r="D8" s="6"/>
      <c r="E8" s="13">
        <f>E13+E18+E23+E28+E33</f>
        <v>59.6</v>
      </c>
      <c r="F8" s="13">
        <f t="shared" ref="F8" si="3">F13+F18+F23+F28+F33</f>
        <v>59.6</v>
      </c>
      <c r="G8" s="13">
        <f>F8/E8*100</f>
        <v>100</v>
      </c>
      <c r="H8" s="47"/>
      <c r="I8" s="50"/>
    </row>
    <row r="9" spans="1:9" ht="37.5" customHeight="1" x14ac:dyDescent="0.25">
      <c r="A9" s="32"/>
      <c r="B9" s="33"/>
      <c r="C9" s="6" t="s">
        <v>5</v>
      </c>
      <c r="D9" s="6"/>
      <c r="E9" s="13">
        <f t="shared" ref="E9:F9" si="4">E14+E19+E24+E29+E34</f>
        <v>653</v>
      </c>
      <c r="F9" s="13">
        <f t="shared" si="4"/>
        <v>608</v>
      </c>
      <c r="G9" s="13">
        <f t="shared" ref="G9:G12" si="5">F9/E9*100</f>
        <v>93.108728943338434</v>
      </c>
      <c r="H9" s="47"/>
      <c r="I9" s="50"/>
    </row>
    <row r="10" spans="1:9" ht="37.5" customHeight="1" x14ac:dyDescent="0.25">
      <c r="A10" s="32"/>
      <c r="B10" s="33"/>
      <c r="C10" s="6" t="s">
        <v>6</v>
      </c>
      <c r="D10" s="6"/>
      <c r="E10" s="13">
        <f t="shared" ref="E10:F10" si="6">E15+E20+E25+E30+E35</f>
        <v>326895</v>
      </c>
      <c r="F10" s="13">
        <f t="shared" si="6"/>
        <v>217435.59999999998</v>
      </c>
      <c r="G10" s="13">
        <f t="shared" si="5"/>
        <v>66.515425442420337</v>
      </c>
      <c r="H10" s="47"/>
      <c r="I10" s="50"/>
    </row>
    <row r="11" spans="1:9" ht="37.5" customHeight="1" x14ac:dyDescent="0.25">
      <c r="A11" s="32"/>
      <c r="B11" s="33"/>
      <c r="C11" s="7" t="s">
        <v>7</v>
      </c>
      <c r="D11" s="7"/>
      <c r="E11" s="13">
        <f t="shared" ref="E11:F11" si="7">E16+E21+E26+E31+E36</f>
        <v>10370</v>
      </c>
      <c r="F11" s="13">
        <f t="shared" si="7"/>
        <v>8900.6</v>
      </c>
      <c r="G11" s="13">
        <f t="shared" si="5"/>
        <v>85.830279652844737</v>
      </c>
      <c r="H11" s="47"/>
      <c r="I11" s="50"/>
    </row>
    <row r="12" spans="1:9" ht="37.5" customHeight="1" x14ac:dyDescent="0.25">
      <c r="A12" s="32"/>
      <c r="B12" s="33"/>
      <c r="C12" s="5" t="s">
        <v>8</v>
      </c>
      <c r="D12" s="5"/>
      <c r="E12" s="13">
        <f t="shared" ref="E12:F12" si="8">E17+E22+E27+E32+E37</f>
        <v>337977.60000000003</v>
      </c>
      <c r="F12" s="13">
        <f t="shared" si="8"/>
        <v>227003.8</v>
      </c>
      <c r="G12" s="13">
        <f t="shared" si="5"/>
        <v>67.165338768013015</v>
      </c>
      <c r="H12" s="48"/>
      <c r="I12" s="51"/>
    </row>
    <row r="13" spans="1:9" ht="24.75" customHeight="1" x14ac:dyDescent="0.25">
      <c r="A13" s="25" t="s">
        <v>11</v>
      </c>
      <c r="B13" s="26" t="s">
        <v>18</v>
      </c>
      <c r="C13" s="3" t="s">
        <v>4</v>
      </c>
      <c r="D13" s="3"/>
      <c r="E13" s="14">
        <v>0</v>
      </c>
      <c r="F13" s="14">
        <v>0</v>
      </c>
      <c r="G13" s="14">
        <v>0</v>
      </c>
      <c r="H13" s="39" t="s">
        <v>43</v>
      </c>
      <c r="I13" s="42" t="s">
        <v>48</v>
      </c>
    </row>
    <row r="14" spans="1:9" ht="24.75" customHeight="1" x14ac:dyDescent="0.25">
      <c r="A14" s="25"/>
      <c r="B14" s="27"/>
      <c r="C14" s="3" t="s">
        <v>5</v>
      </c>
      <c r="D14" s="3"/>
      <c r="E14" s="14">
        <v>0</v>
      </c>
      <c r="F14" s="14">
        <v>0</v>
      </c>
      <c r="G14" s="14">
        <v>0</v>
      </c>
      <c r="H14" s="40"/>
      <c r="I14" s="43"/>
    </row>
    <row r="15" spans="1:9" ht="24.75" customHeight="1" x14ac:dyDescent="0.25">
      <c r="A15" s="25"/>
      <c r="B15" s="27"/>
      <c r="C15" s="3" t="s">
        <v>6</v>
      </c>
      <c r="D15" s="3"/>
      <c r="E15" s="14">
        <v>0</v>
      </c>
      <c r="F15" s="14">
        <v>0</v>
      </c>
      <c r="G15" s="14">
        <v>0</v>
      </c>
      <c r="H15" s="40"/>
      <c r="I15" s="43"/>
    </row>
    <row r="16" spans="1:9" ht="24.75" customHeight="1" x14ac:dyDescent="0.25">
      <c r="A16" s="25"/>
      <c r="B16" s="27"/>
      <c r="C16" s="2" t="s">
        <v>7</v>
      </c>
      <c r="D16" s="2"/>
      <c r="E16" s="14">
        <v>0</v>
      </c>
      <c r="F16" s="14">
        <v>0</v>
      </c>
      <c r="G16" s="14">
        <v>0</v>
      </c>
      <c r="H16" s="40"/>
      <c r="I16" s="43"/>
    </row>
    <row r="17" spans="1:10" ht="24.75" customHeight="1" x14ac:dyDescent="0.25">
      <c r="A17" s="25"/>
      <c r="B17" s="28"/>
      <c r="C17" s="4" t="s">
        <v>8</v>
      </c>
      <c r="D17" s="4"/>
      <c r="E17" s="13">
        <f>SUM(E13:E16)</f>
        <v>0</v>
      </c>
      <c r="F17" s="13">
        <f>SUM(F13:F16)</f>
        <v>0</v>
      </c>
      <c r="G17" s="13">
        <v>0</v>
      </c>
      <c r="H17" s="40"/>
      <c r="I17" s="43"/>
    </row>
    <row r="18" spans="1:10" ht="24.75" customHeight="1" x14ac:dyDescent="0.25">
      <c r="A18" s="25" t="s">
        <v>14</v>
      </c>
      <c r="B18" s="31" t="s">
        <v>19</v>
      </c>
      <c r="C18" s="3" t="s">
        <v>4</v>
      </c>
      <c r="D18" s="3"/>
      <c r="E18" s="14">
        <v>0</v>
      </c>
      <c r="F18" s="14">
        <v>0</v>
      </c>
      <c r="G18" s="14">
        <v>0</v>
      </c>
      <c r="H18" s="40"/>
      <c r="I18" s="43"/>
    </row>
    <row r="19" spans="1:10" ht="24.75" customHeight="1" x14ac:dyDescent="0.25">
      <c r="A19" s="25"/>
      <c r="B19" s="31"/>
      <c r="C19" s="3" t="s">
        <v>5</v>
      </c>
      <c r="D19" s="3"/>
      <c r="E19" s="14">
        <v>0</v>
      </c>
      <c r="F19" s="14">
        <v>0</v>
      </c>
      <c r="G19" s="14">
        <v>0</v>
      </c>
      <c r="H19" s="40"/>
      <c r="I19" s="43"/>
    </row>
    <row r="20" spans="1:10" ht="24.75" customHeight="1" x14ac:dyDescent="0.25">
      <c r="A20" s="25"/>
      <c r="B20" s="31"/>
      <c r="C20" s="3" t="s">
        <v>6</v>
      </c>
      <c r="D20" s="3"/>
      <c r="E20" s="14">
        <v>0</v>
      </c>
      <c r="F20" s="14">
        <v>0</v>
      </c>
      <c r="G20" s="14">
        <v>0</v>
      </c>
      <c r="H20" s="40"/>
      <c r="I20" s="43"/>
    </row>
    <row r="21" spans="1:10" ht="24.75" customHeight="1" x14ac:dyDescent="0.25">
      <c r="A21" s="25"/>
      <c r="B21" s="31"/>
      <c r="C21" s="2" t="s">
        <v>7</v>
      </c>
      <c r="D21" s="2"/>
      <c r="E21" s="14">
        <v>0</v>
      </c>
      <c r="F21" s="14">
        <v>0</v>
      </c>
      <c r="G21" s="14">
        <v>0</v>
      </c>
      <c r="H21" s="40"/>
      <c r="I21" s="43"/>
    </row>
    <row r="22" spans="1:10" ht="24.75" customHeight="1" x14ac:dyDescent="0.25">
      <c r="A22" s="25"/>
      <c r="B22" s="31"/>
      <c r="C22" s="4" t="s">
        <v>8</v>
      </c>
      <c r="D22" s="4"/>
      <c r="E22" s="13">
        <f>SUM(E18:E21)</f>
        <v>0</v>
      </c>
      <c r="F22" s="13">
        <f>SUM(F18:F21)</f>
        <v>0</v>
      </c>
      <c r="G22" s="13">
        <v>0</v>
      </c>
      <c r="H22" s="41"/>
      <c r="I22" s="44"/>
    </row>
    <row r="23" spans="1:10" ht="20.100000000000001" customHeight="1" x14ac:dyDescent="0.25">
      <c r="A23" s="25" t="s">
        <v>15</v>
      </c>
      <c r="B23" s="31" t="s">
        <v>20</v>
      </c>
      <c r="C23" s="3" t="s">
        <v>4</v>
      </c>
      <c r="D23" s="3"/>
      <c r="E23" s="14">
        <v>59.6</v>
      </c>
      <c r="F23" s="14">
        <v>59.6</v>
      </c>
      <c r="G23" s="14">
        <f>F23/E23*100</f>
        <v>100</v>
      </c>
      <c r="H23" s="29" t="s">
        <v>44</v>
      </c>
      <c r="I23" s="30"/>
    </row>
    <row r="24" spans="1:10" ht="20.100000000000001" customHeight="1" x14ac:dyDescent="0.25">
      <c r="A24" s="25"/>
      <c r="B24" s="31"/>
      <c r="C24" s="3" t="s">
        <v>5</v>
      </c>
      <c r="D24" s="3"/>
      <c r="E24" s="14">
        <v>653</v>
      </c>
      <c r="F24" s="14">
        <f>608</f>
        <v>608</v>
      </c>
      <c r="G24" s="14">
        <f t="shared" ref="G24:G62" si="9">F24/E24*100</f>
        <v>93.108728943338434</v>
      </c>
      <c r="H24" s="29"/>
      <c r="I24" s="30"/>
      <c r="J24" s="19"/>
    </row>
    <row r="25" spans="1:10" ht="20.100000000000001" customHeight="1" x14ac:dyDescent="0.25">
      <c r="A25" s="25"/>
      <c r="B25" s="31"/>
      <c r="C25" s="3" t="s">
        <v>6</v>
      </c>
      <c r="D25" s="3"/>
      <c r="E25" s="14">
        <v>125.8</v>
      </c>
      <c r="F25" s="14">
        <f>117.8</f>
        <v>117.8</v>
      </c>
      <c r="G25" s="14">
        <f t="shared" si="9"/>
        <v>93.640699523052461</v>
      </c>
      <c r="H25" s="29"/>
      <c r="I25" s="30"/>
      <c r="J25" s="19"/>
    </row>
    <row r="26" spans="1:10" ht="20.100000000000001" customHeight="1" x14ac:dyDescent="0.25">
      <c r="A26" s="25"/>
      <c r="B26" s="31"/>
      <c r="C26" s="2" t="s">
        <v>7</v>
      </c>
      <c r="D26" s="2"/>
      <c r="E26" s="14">
        <v>0</v>
      </c>
      <c r="F26" s="14">
        <v>0</v>
      </c>
      <c r="G26" s="14">
        <v>0</v>
      </c>
      <c r="H26" s="29"/>
      <c r="I26" s="30"/>
    </row>
    <row r="27" spans="1:10" ht="20.100000000000001" customHeight="1" x14ac:dyDescent="0.25">
      <c r="A27" s="25"/>
      <c r="B27" s="31"/>
      <c r="C27" s="4" t="s">
        <v>8</v>
      </c>
      <c r="D27" s="4"/>
      <c r="E27" s="13">
        <f>SUM(E23:E26)</f>
        <v>838.4</v>
      </c>
      <c r="F27" s="13">
        <f t="shared" ref="F27" si="10">SUM(F23:F26)</f>
        <v>785.4</v>
      </c>
      <c r="G27" s="13">
        <f>F27/E27*100</f>
        <v>93.678435114503827</v>
      </c>
      <c r="H27" s="29"/>
      <c r="I27" s="30"/>
    </row>
    <row r="28" spans="1:10" ht="20.100000000000001" customHeight="1" x14ac:dyDescent="0.25">
      <c r="A28" s="25" t="s">
        <v>16</v>
      </c>
      <c r="B28" s="31" t="s">
        <v>21</v>
      </c>
      <c r="C28" s="3" t="s">
        <v>4</v>
      </c>
      <c r="D28" s="3"/>
      <c r="E28" s="14">
        <v>0</v>
      </c>
      <c r="F28" s="14">
        <v>0</v>
      </c>
      <c r="G28" s="14">
        <v>0</v>
      </c>
      <c r="H28" s="29" t="s">
        <v>44</v>
      </c>
      <c r="I28" s="30"/>
    </row>
    <row r="29" spans="1:10" ht="20.100000000000001" customHeight="1" x14ac:dyDescent="0.25">
      <c r="A29" s="25"/>
      <c r="B29" s="31"/>
      <c r="C29" s="3" t="s">
        <v>5</v>
      </c>
      <c r="D29" s="3"/>
      <c r="E29" s="14">
        <v>0</v>
      </c>
      <c r="F29" s="14">
        <v>0</v>
      </c>
      <c r="G29" s="14">
        <v>0</v>
      </c>
      <c r="H29" s="29"/>
      <c r="I29" s="30"/>
    </row>
    <row r="30" spans="1:10" ht="20.100000000000001" customHeight="1" x14ac:dyDescent="0.25">
      <c r="A30" s="25"/>
      <c r="B30" s="31"/>
      <c r="C30" s="3" t="s">
        <v>6</v>
      </c>
      <c r="D30" s="3"/>
      <c r="E30" s="15">
        <v>285805.8</v>
      </c>
      <c r="F30" s="15">
        <f>209141.5</f>
        <v>209141.5</v>
      </c>
      <c r="G30" s="15">
        <f t="shared" si="9"/>
        <v>73.176086699430172</v>
      </c>
      <c r="H30" s="29"/>
      <c r="I30" s="30"/>
      <c r="J30" s="19"/>
    </row>
    <row r="31" spans="1:10" ht="20.100000000000001" customHeight="1" x14ac:dyDescent="0.25">
      <c r="A31" s="25"/>
      <c r="B31" s="31"/>
      <c r="C31" s="17" t="s">
        <v>7</v>
      </c>
      <c r="D31" s="17"/>
      <c r="E31" s="18">
        <v>10370</v>
      </c>
      <c r="F31" s="18">
        <v>8900.6</v>
      </c>
      <c r="G31" s="18">
        <f t="shared" si="9"/>
        <v>85.830279652844737</v>
      </c>
      <c r="H31" s="29"/>
      <c r="I31" s="30"/>
    </row>
    <row r="32" spans="1:10" ht="20.100000000000001" customHeight="1" x14ac:dyDescent="0.25">
      <c r="A32" s="25"/>
      <c r="B32" s="31"/>
      <c r="C32" s="11" t="s">
        <v>8</v>
      </c>
      <c r="D32" s="11"/>
      <c r="E32" s="16">
        <f>SUM(E28:E31)</f>
        <v>296175.8</v>
      </c>
      <c r="F32" s="16">
        <f t="shared" ref="F32" si="11">SUM(F28:F31)</f>
        <v>218042.1</v>
      </c>
      <c r="G32" s="16">
        <f t="shared" si="9"/>
        <v>73.619147816938451</v>
      </c>
      <c r="H32" s="29"/>
      <c r="I32" s="30"/>
    </row>
    <row r="33" spans="1:9" ht="62.25" customHeight="1" x14ac:dyDescent="0.25">
      <c r="A33" s="25" t="s">
        <v>17</v>
      </c>
      <c r="B33" s="31" t="s">
        <v>22</v>
      </c>
      <c r="C33" s="3" t="s">
        <v>4</v>
      </c>
      <c r="D33" s="3"/>
      <c r="E33" s="14">
        <v>0</v>
      </c>
      <c r="F33" s="14">
        <v>0</v>
      </c>
      <c r="G33" s="14">
        <v>0</v>
      </c>
      <c r="H33" s="29" t="s">
        <v>50</v>
      </c>
      <c r="I33" s="30"/>
    </row>
    <row r="34" spans="1:9" ht="62.25" customHeight="1" x14ac:dyDescent="0.25">
      <c r="A34" s="25"/>
      <c r="B34" s="31"/>
      <c r="C34" s="3" t="s">
        <v>5</v>
      </c>
      <c r="D34" s="3"/>
      <c r="E34" s="14">
        <v>0</v>
      </c>
      <c r="F34" s="14">
        <v>0</v>
      </c>
      <c r="G34" s="14">
        <v>0</v>
      </c>
      <c r="H34" s="29"/>
      <c r="I34" s="30"/>
    </row>
    <row r="35" spans="1:9" ht="62.25" customHeight="1" x14ac:dyDescent="0.25">
      <c r="A35" s="25"/>
      <c r="B35" s="31"/>
      <c r="C35" s="3" t="s">
        <v>6</v>
      </c>
      <c r="D35" s="3"/>
      <c r="E35" s="15">
        <f>40963.4</f>
        <v>40963.4</v>
      </c>
      <c r="F35" s="15">
        <f>8176.3</f>
        <v>8176.3</v>
      </c>
      <c r="G35" s="15">
        <f t="shared" si="9"/>
        <v>19.960013084851354</v>
      </c>
      <c r="H35" s="29"/>
      <c r="I35" s="30"/>
    </row>
    <row r="36" spans="1:9" ht="62.25" customHeight="1" x14ac:dyDescent="0.25">
      <c r="A36" s="25"/>
      <c r="B36" s="31"/>
      <c r="C36" s="2" t="s">
        <v>7</v>
      </c>
      <c r="D36" s="2"/>
      <c r="E36" s="14">
        <v>0</v>
      </c>
      <c r="F36" s="14">
        <v>0</v>
      </c>
      <c r="G36" s="14">
        <v>0</v>
      </c>
      <c r="H36" s="29"/>
      <c r="I36" s="30"/>
    </row>
    <row r="37" spans="1:9" ht="62.25" customHeight="1" x14ac:dyDescent="0.25">
      <c r="A37" s="25"/>
      <c r="B37" s="31"/>
      <c r="C37" s="11" t="s">
        <v>8</v>
      </c>
      <c r="D37" s="11"/>
      <c r="E37" s="16">
        <f>SUM(E33:E36)</f>
        <v>40963.4</v>
      </c>
      <c r="F37" s="16">
        <f t="shared" ref="F37" si="12">SUM(F33:F36)</f>
        <v>8176.3</v>
      </c>
      <c r="G37" s="16">
        <f t="shared" si="9"/>
        <v>19.960013084851354</v>
      </c>
      <c r="H37" s="29"/>
      <c r="I37" s="30"/>
    </row>
    <row r="38" spans="1:9" x14ac:dyDescent="0.25">
      <c r="A38" s="32" t="s">
        <v>23</v>
      </c>
      <c r="B38" s="33" t="s">
        <v>29</v>
      </c>
      <c r="C38" s="6" t="s">
        <v>4</v>
      </c>
      <c r="D38" s="6"/>
      <c r="E38" s="13">
        <f>E43+E48</f>
        <v>0</v>
      </c>
      <c r="F38" s="13">
        <f t="shared" ref="F38" si="13">F43+F48</f>
        <v>0</v>
      </c>
      <c r="G38" s="13">
        <f t="shared" ref="G38" si="14">G43+G48</f>
        <v>0</v>
      </c>
      <c r="H38" s="37"/>
      <c r="I38" s="38"/>
    </row>
    <row r="39" spans="1:9" x14ac:dyDescent="0.25">
      <c r="A39" s="32"/>
      <c r="B39" s="33"/>
      <c r="C39" s="6" t="s">
        <v>5</v>
      </c>
      <c r="D39" s="6"/>
      <c r="E39" s="13">
        <f t="shared" ref="E39:G42" si="15">E44+E49</f>
        <v>0</v>
      </c>
      <c r="F39" s="13">
        <f t="shared" si="15"/>
        <v>0</v>
      </c>
      <c r="G39" s="13">
        <f t="shared" si="15"/>
        <v>0</v>
      </c>
      <c r="H39" s="37"/>
      <c r="I39" s="38"/>
    </row>
    <row r="40" spans="1:9" x14ac:dyDescent="0.25">
      <c r="A40" s="32"/>
      <c r="B40" s="33"/>
      <c r="C40" s="6" t="s">
        <v>6</v>
      </c>
      <c r="D40" s="6"/>
      <c r="E40" s="13">
        <f t="shared" si="15"/>
        <v>97792.3</v>
      </c>
      <c r="F40" s="13">
        <f t="shared" si="15"/>
        <v>61615.4</v>
      </c>
      <c r="G40" s="13">
        <f t="shared" si="9"/>
        <v>63.0063921188069</v>
      </c>
      <c r="H40" s="37"/>
      <c r="I40" s="38"/>
    </row>
    <row r="41" spans="1:9" x14ac:dyDescent="0.25">
      <c r="A41" s="32"/>
      <c r="B41" s="33"/>
      <c r="C41" s="7" t="s">
        <v>7</v>
      </c>
      <c r="D41" s="7"/>
      <c r="E41" s="13">
        <f t="shared" si="15"/>
        <v>50</v>
      </c>
      <c r="F41" s="13">
        <f t="shared" si="15"/>
        <v>11.5</v>
      </c>
      <c r="G41" s="13">
        <f t="shared" si="9"/>
        <v>23</v>
      </c>
      <c r="H41" s="37"/>
      <c r="I41" s="38"/>
    </row>
    <row r="42" spans="1:9" x14ac:dyDescent="0.25">
      <c r="A42" s="32"/>
      <c r="B42" s="33"/>
      <c r="C42" s="5" t="s">
        <v>8</v>
      </c>
      <c r="D42" s="5"/>
      <c r="E42" s="13">
        <f t="shared" si="15"/>
        <v>97842.3</v>
      </c>
      <c r="F42" s="13">
        <f t="shared" si="15"/>
        <v>61626.9</v>
      </c>
      <c r="G42" s="13">
        <f t="shared" si="9"/>
        <v>62.985947795585339</v>
      </c>
      <c r="H42" s="37"/>
      <c r="I42" s="38"/>
    </row>
    <row r="43" spans="1:9" ht="20.100000000000001" customHeight="1" x14ac:dyDescent="0.25">
      <c r="A43" s="25" t="s">
        <v>24</v>
      </c>
      <c r="B43" s="26" t="s">
        <v>26</v>
      </c>
      <c r="C43" s="3" t="s">
        <v>4</v>
      </c>
      <c r="D43" s="3"/>
      <c r="E43" s="14">
        <v>0</v>
      </c>
      <c r="F43" s="14">
        <v>0</v>
      </c>
      <c r="G43" s="14">
        <v>0</v>
      </c>
      <c r="H43" s="29" t="s">
        <v>46</v>
      </c>
      <c r="I43" s="30"/>
    </row>
    <row r="44" spans="1:9" ht="20.100000000000001" customHeight="1" x14ac:dyDescent="0.25">
      <c r="A44" s="25"/>
      <c r="B44" s="27"/>
      <c r="C44" s="3" t="s">
        <v>5</v>
      </c>
      <c r="D44" s="3"/>
      <c r="E44" s="14">
        <v>0</v>
      </c>
      <c r="F44" s="14">
        <v>0</v>
      </c>
      <c r="G44" s="14">
        <v>0</v>
      </c>
      <c r="H44" s="29"/>
      <c r="I44" s="30"/>
    </row>
    <row r="45" spans="1:9" ht="20.100000000000001" customHeight="1" x14ac:dyDescent="0.25">
      <c r="A45" s="25"/>
      <c r="B45" s="27"/>
      <c r="C45" s="3" t="s">
        <v>6</v>
      </c>
      <c r="D45" s="3"/>
      <c r="E45" s="14">
        <v>0</v>
      </c>
      <c r="F45" s="14">
        <v>0</v>
      </c>
      <c r="G45" s="14">
        <v>0</v>
      </c>
      <c r="H45" s="29"/>
      <c r="I45" s="30"/>
    </row>
    <row r="46" spans="1:9" ht="20.100000000000001" customHeight="1" x14ac:dyDescent="0.25">
      <c r="A46" s="25"/>
      <c r="B46" s="27"/>
      <c r="C46" s="2" t="s">
        <v>7</v>
      </c>
      <c r="D46" s="2"/>
      <c r="E46" s="14">
        <v>0</v>
      </c>
      <c r="F46" s="14">
        <v>0</v>
      </c>
      <c r="G46" s="14">
        <v>0</v>
      </c>
      <c r="H46" s="29"/>
      <c r="I46" s="30"/>
    </row>
    <row r="47" spans="1:9" ht="20.100000000000001" customHeight="1" x14ac:dyDescent="0.25">
      <c r="A47" s="25"/>
      <c r="B47" s="28"/>
      <c r="C47" s="4" t="s">
        <v>8</v>
      </c>
      <c r="D47" s="4"/>
      <c r="E47" s="13">
        <v>0</v>
      </c>
      <c r="F47" s="13">
        <v>0</v>
      </c>
      <c r="G47" s="13">
        <v>0</v>
      </c>
      <c r="H47" s="29"/>
      <c r="I47" s="30"/>
    </row>
    <row r="48" spans="1:9" ht="31.5" customHeight="1" x14ac:dyDescent="0.25">
      <c r="A48" s="25" t="s">
        <v>27</v>
      </c>
      <c r="B48" s="31" t="s">
        <v>25</v>
      </c>
      <c r="C48" s="3" t="s">
        <v>4</v>
      </c>
      <c r="D48" s="3"/>
      <c r="E48" s="14">
        <v>0</v>
      </c>
      <c r="F48" s="14">
        <v>0</v>
      </c>
      <c r="G48" s="14">
        <v>0</v>
      </c>
      <c r="H48" s="29" t="s">
        <v>51</v>
      </c>
      <c r="I48" s="30"/>
    </row>
    <row r="49" spans="1:10" ht="31.5" customHeight="1" x14ac:dyDescent="0.25">
      <c r="A49" s="25"/>
      <c r="B49" s="31"/>
      <c r="C49" s="3" t="s">
        <v>5</v>
      </c>
      <c r="D49" s="3"/>
      <c r="E49" s="14">
        <v>0</v>
      </c>
      <c r="F49" s="14">
        <v>0</v>
      </c>
      <c r="G49" s="14">
        <v>0</v>
      </c>
      <c r="H49" s="29"/>
      <c r="I49" s="30"/>
    </row>
    <row r="50" spans="1:10" ht="31.5" customHeight="1" x14ac:dyDescent="0.25">
      <c r="A50" s="25"/>
      <c r="B50" s="31"/>
      <c r="C50" s="3" t="s">
        <v>6</v>
      </c>
      <c r="D50" s="3"/>
      <c r="E50" s="14">
        <v>97792.3</v>
      </c>
      <c r="F50" s="14">
        <f>61615.4</f>
        <v>61615.4</v>
      </c>
      <c r="G50" s="14">
        <f t="shared" si="9"/>
        <v>63.0063921188069</v>
      </c>
      <c r="H50" s="29"/>
      <c r="I50" s="30"/>
      <c r="J50" s="19"/>
    </row>
    <row r="51" spans="1:10" ht="31.5" customHeight="1" x14ac:dyDescent="0.25">
      <c r="A51" s="25"/>
      <c r="B51" s="31"/>
      <c r="C51" s="2" t="s">
        <v>7</v>
      </c>
      <c r="D51" s="2"/>
      <c r="E51" s="14">
        <v>50</v>
      </c>
      <c r="F51" s="14">
        <v>11.5</v>
      </c>
      <c r="G51" s="14">
        <f t="shared" si="9"/>
        <v>23</v>
      </c>
      <c r="H51" s="29"/>
      <c r="I51" s="30"/>
    </row>
    <row r="52" spans="1:10" ht="31.5" customHeight="1" x14ac:dyDescent="0.25">
      <c r="A52" s="25"/>
      <c r="B52" s="31"/>
      <c r="C52" s="4" t="s">
        <v>8</v>
      </c>
      <c r="D52" s="4"/>
      <c r="E52" s="13">
        <f>SUM(E48:E51)</f>
        <v>97842.3</v>
      </c>
      <c r="F52" s="13">
        <f t="shared" ref="F52" si="16">SUM(F48:F51)</f>
        <v>61626.9</v>
      </c>
      <c r="G52" s="13">
        <f t="shared" si="9"/>
        <v>62.985947795585339</v>
      </c>
      <c r="H52" s="29"/>
      <c r="I52" s="30"/>
    </row>
    <row r="53" spans="1:10" ht="15" customHeight="1" x14ac:dyDescent="0.25">
      <c r="A53" s="32" t="s">
        <v>31</v>
      </c>
      <c r="B53" s="33" t="s">
        <v>30</v>
      </c>
      <c r="C53" s="6" t="s">
        <v>4</v>
      </c>
      <c r="D53" s="6"/>
      <c r="E53" s="13">
        <f>E58</f>
        <v>0</v>
      </c>
      <c r="F53" s="13">
        <f t="shared" ref="F53" si="17">F58</f>
        <v>0</v>
      </c>
      <c r="G53" s="13">
        <f t="shared" ref="E53:G57" si="18">G58</f>
        <v>0</v>
      </c>
      <c r="H53" s="22" t="s">
        <v>45</v>
      </c>
      <c r="I53" s="22" t="s">
        <v>49</v>
      </c>
    </row>
    <row r="54" spans="1:10" x14ac:dyDescent="0.25">
      <c r="A54" s="32"/>
      <c r="B54" s="33"/>
      <c r="C54" s="6" t="s">
        <v>5</v>
      </c>
      <c r="D54" s="6"/>
      <c r="E54" s="13">
        <f t="shared" si="18"/>
        <v>397.6</v>
      </c>
      <c r="F54" s="13">
        <f t="shared" si="18"/>
        <v>397.6</v>
      </c>
      <c r="G54" s="13">
        <f t="shared" si="9"/>
        <v>100</v>
      </c>
      <c r="H54" s="23"/>
      <c r="I54" s="23"/>
    </row>
    <row r="55" spans="1:10" x14ac:dyDescent="0.25">
      <c r="A55" s="32"/>
      <c r="B55" s="33"/>
      <c r="C55" s="6" t="s">
        <v>6</v>
      </c>
      <c r="D55" s="6"/>
      <c r="E55" s="13">
        <f t="shared" si="18"/>
        <v>0</v>
      </c>
      <c r="F55" s="13">
        <f t="shared" si="18"/>
        <v>0</v>
      </c>
      <c r="G55" s="13">
        <f t="shared" ref="G55" si="19">G60</f>
        <v>0</v>
      </c>
      <c r="H55" s="23"/>
      <c r="I55" s="23"/>
    </row>
    <row r="56" spans="1:10" x14ac:dyDescent="0.25">
      <c r="A56" s="32"/>
      <c r="B56" s="33"/>
      <c r="C56" s="7" t="s">
        <v>7</v>
      </c>
      <c r="D56" s="7"/>
      <c r="E56" s="13">
        <f t="shared" si="18"/>
        <v>0</v>
      </c>
      <c r="F56" s="13">
        <f t="shared" si="18"/>
        <v>0</v>
      </c>
      <c r="G56" s="13">
        <f t="shared" ref="G56" si="20">G61</f>
        <v>0</v>
      </c>
      <c r="H56" s="23"/>
      <c r="I56" s="23"/>
    </row>
    <row r="57" spans="1:10" x14ac:dyDescent="0.25">
      <c r="A57" s="32"/>
      <c r="B57" s="33"/>
      <c r="C57" s="5" t="s">
        <v>8</v>
      </c>
      <c r="D57" s="5"/>
      <c r="E57" s="13">
        <f t="shared" si="18"/>
        <v>397.6</v>
      </c>
      <c r="F57" s="13">
        <f t="shared" si="18"/>
        <v>397.6</v>
      </c>
      <c r="G57" s="13">
        <f t="shared" si="9"/>
        <v>100</v>
      </c>
      <c r="H57" s="23"/>
      <c r="I57" s="23"/>
    </row>
    <row r="58" spans="1:10" ht="20.100000000000001" customHeight="1" x14ac:dyDescent="0.25">
      <c r="A58" s="25" t="s">
        <v>32</v>
      </c>
      <c r="B58" s="34" t="s">
        <v>28</v>
      </c>
      <c r="C58" s="3" t="s">
        <v>4</v>
      </c>
      <c r="D58" s="3"/>
      <c r="E58" s="14">
        <v>0</v>
      </c>
      <c r="F58" s="14">
        <v>0</v>
      </c>
      <c r="G58" s="14">
        <v>0</v>
      </c>
      <c r="H58" s="23"/>
      <c r="I58" s="23"/>
    </row>
    <row r="59" spans="1:10" ht="20.100000000000001" customHeight="1" x14ac:dyDescent="0.25">
      <c r="A59" s="25"/>
      <c r="B59" s="35"/>
      <c r="C59" s="3" t="s">
        <v>5</v>
      </c>
      <c r="D59" s="3"/>
      <c r="E59" s="14">
        <v>397.6</v>
      </c>
      <c r="F59" s="14">
        <v>397.6</v>
      </c>
      <c r="G59" s="14">
        <f t="shared" si="9"/>
        <v>100</v>
      </c>
      <c r="H59" s="23"/>
      <c r="I59" s="23"/>
    </row>
    <row r="60" spans="1:10" ht="20.100000000000001" customHeight="1" x14ac:dyDescent="0.25">
      <c r="A60" s="25"/>
      <c r="B60" s="35"/>
      <c r="C60" s="3" t="s">
        <v>6</v>
      </c>
      <c r="D60" s="3"/>
      <c r="E60" s="14">
        <v>0</v>
      </c>
      <c r="F60" s="14">
        <v>0</v>
      </c>
      <c r="G60" s="14">
        <v>0</v>
      </c>
      <c r="H60" s="23"/>
      <c r="I60" s="23"/>
    </row>
    <row r="61" spans="1:10" ht="20.100000000000001" customHeight="1" x14ac:dyDescent="0.25">
      <c r="A61" s="25"/>
      <c r="B61" s="35"/>
      <c r="C61" s="2" t="s">
        <v>7</v>
      </c>
      <c r="D61" s="2"/>
      <c r="E61" s="14">
        <v>0</v>
      </c>
      <c r="F61" s="14">
        <v>0</v>
      </c>
      <c r="G61" s="14">
        <v>0</v>
      </c>
      <c r="H61" s="23"/>
      <c r="I61" s="23"/>
    </row>
    <row r="62" spans="1:10" ht="20.100000000000001" customHeight="1" x14ac:dyDescent="0.25">
      <c r="A62" s="25"/>
      <c r="B62" s="36"/>
      <c r="C62" s="4" t="s">
        <v>8</v>
      </c>
      <c r="D62" s="4"/>
      <c r="E62" s="13">
        <f>SUM(E58:E61)</f>
        <v>397.6</v>
      </c>
      <c r="F62" s="13">
        <f>SUM(F58:F61)</f>
        <v>397.6</v>
      </c>
      <c r="G62" s="13">
        <f t="shared" si="9"/>
        <v>100</v>
      </c>
      <c r="H62" s="24"/>
      <c r="I62" s="24"/>
    </row>
  </sheetData>
  <mergeCells count="47">
    <mergeCell ref="A13:A17"/>
    <mergeCell ref="B13:B17"/>
    <mergeCell ref="C1:C2"/>
    <mergeCell ref="H1:H2"/>
    <mergeCell ref="A1:B2"/>
    <mergeCell ref="B8:B12"/>
    <mergeCell ref="B3:B7"/>
    <mergeCell ref="A8:A12"/>
    <mergeCell ref="A3:A7"/>
    <mergeCell ref="D1:G1"/>
    <mergeCell ref="I23:I27"/>
    <mergeCell ref="H13:H22"/>
    <mergeCell ref="I13:I22"/>
    <mergeCell ref="I1:I2"/>
    <mergeCell ref="H3:H12"/>
    <mergeCell ref="I3:I12"/>
    <mergeCell ref="A18:A22"/>
    <mergeCell ref="B18:B22"/>
    <mergeCell ref="A23:A27"/>
    <mergeCell ref="B23:B27"/>
    <mergeCell ref="H23:H27"/>
    <mergeCell ref="A38:A42"/>
    <mergeCell ref="B38:B42"/>
    <mergeCell ref="H38:H42"/>
    <mergeCell ref="I38:I42"/>
    <mergeCell ref="A28:A32"/>
    <mergeCell ref="B28:B32"/>
    <mergeCell ref="H28:H32"/>
    <mergeCell ref="I28:I32"/>
    <mergeCell ref="A33:A37"/>
    <mergeCell ref="B33:B37"/>
    <mergeCell ref="H33:H37"/>
    <mergeCell ref="I33:I37"/>
    <mergeCell ref="I53:I62"/>
    <mergeCell ref="A43:A47"/>
    <mergeCell ref="B43:B47"/>
    <mergeCell ref="H43:H47"/>
    <mergeCell ref="I43:I47"/>
    <mergeCell ref="A48:A52"/>
    <mergeCell ref="B48:B52"/>
    <mergeCell ref="H48:H52"/>
    <mergeCell ref="I48:I52"/>
    <mergeCell ref="A53:A57"/>
    <mergeCell ref="B53:B57"/>
    <mergeCell ref="A58:A62"/>
    <mergeCell ref="B58:B62"/>
    <mergeCell ref="H53:H62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topLeftCell="A45" zoomScaleNormal="100" workbookViewId="0">
      <selection activeCell="H45" sqref="H45:H54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68.85546875" customWidth="1"/>
    <col min="9" max="9" width="8" hidden="1" customWidth="1"/>
  </cols>
  <sheetData>
    <row r="1" spans="1:9" ht="75" customHeight="1" x14ac:dyDescent="0.3">
      <c r="B1" s="58" t="s">
        <v>61</v>
      </c>
      <c r="C1" s="58"/>
      <c r="D1" s="58"/>
      <c r="E1" s="58"/>
      <c r="F1" s="58"/>
      <c r="G1" s="58"/>
      <c r="H1" s="58"/>
    </row>
    <row r="3" spans="1:9" ht="15" customHeight="1" x14ac:dyDescent="0.25">
      <c r="A3" s="52" t="s">
        <v>12</v>
      </c>
      <c r="B3" s="52"/>
      <c r="C3" s="52" t="s">
        <v>0</v>
      </c>
      <c r="D3" s="63" t="s">
        <v>56</v>
      </c>
      <c r="E3" s="64"/>
      <c r="F3" s="64"/>
      <c r="G3" s="65"/>
      <c r="H3" s="53" t="s">
        <v>60</v>
      </c>
      <c r="I3" s="45" t="s">
        <v>10</v>
      </c>
    </row>
    <row r="4" spans="1:9" ht="51" x14ac:dyDescent="0.25">
      <c r="A4" s="52"/>
      <c r="B4" s="52"/>
      <c r="C4" s="52"/>
      <c r="D4" s="20" t="s">
        <v>57</v>
      </c>
      <c r="E4" s="1" t="s">
        <v>58</v>
      </c>
      <c r="F4" s="1" t="s">
        <v>2</v>
      </c>
      <c r="G4" s="1" t="s">
        <v>3</v>
      </c>
      <c r="H4" s="54"/>
      <c r="I4" s="45"/>
    </row>
    <row r="5" spans="1:9" x14ac:dyDescent="0.25">
      <c r="A5" s="53" t="s">
        <v>9</v>
      </c>
      <c r="B5" s="33" t="s">
        <v>33</v>
      </c>
      <c r="C5" s="8" t="s">
        <v>4</v>
      </c>
      <c r="D5" s="12">
        <f t="shared" ref="D5" si="0">D10+D35+D45</f>
        <v>0</v>
      </c>
      <c r="E5" s="12">
        <f t="shared" ref="E5:F9" si="1">E10+E35+E45</f>
        <v>0</v>
      </c>
      <c r="F5" s="12">
        <f t="shared" si="1"/>
        <v>0</v>
      </c>
      <c r="G5" s="12">
        <f t="shared" ref="G5:G6" si="2">G10+G35+G45</f>
        <v>0</v>
      </c>
      <c r="H5" s="62"/>
      <c r="I5" s="38"/>
    </row>
    <row r="6" spans="1:9" x14ac:dyDescent="0.25">
      <c r="A6" s="53"/>
      <c r="B6" s="33"/>
      <c r="C6" s="8" t="s">
        <v>5</v>
      </c>
      <c r="D6" s="12">
        <f t="shared" ref="D6" si="3">D11+D36+D46</f>
        <v>0</v>
      </c>
      <c r="E6" s="12">
        <f t="shared" si="1"/>
        <v>0</v>
      </c>
      <c r="F6" s="12">
        <f t="shared" si="1"/>
        <v>0</v>
      </c>
      <c r="G6" s="12">
        <f t="shared" si="2"/>
        <v>0</v>
      </c>
      <c r="H6" s="62"/>
      <c r="I6" s="38"/>
    </row>
    <row r="7" spans="1:9" x14ac:dyDescent="0.25">
      <c r="A7" s="53"/>
      <c r="B7" s="33"/>
      <c r="C7" s="8" t="s">
        <v>6</v>
      </c>
      <c r="D7" s="12">
        <f t="shared" ref="D7" si="4">D12+D37+D47</f>
        <v>2128.3000000000002</v>
      </c>
      <c r="E7" s="12">
        <f t="shared" si="1"/>
        <v>2128.3000000000002</v>
      </c>
      <c r="F7" s="12">
        <v>2128.3000000000002</v>
      </c>
      <c r="G7" s="12">
        <f t="shared" ref="G7:G9" si="5">F7/E7*100</f>
        <v>100</v>
      </c>
      <c r="H7" s="62"/>
      <c r="I7" s="38"/>
    </row>
    <row r="8" spans="1:9" x14ac:dyDescent="0.25">
      <c r="A8" s="53"/>
      <c r="B8" s="33"/>
      <c r="C8" s="9" t="s">
        <v>7</v>
      </c>
      <c r="D8" s="12">
        <f t="shared" ref="D8" si="6">D13+D38+D48</f>
        <v>0</v>
      </c>
      <c r="E8" s="12">
        <f t="shared" si="1"/>
        <v>0</v>
      </c>
      <c r="F8" s="12">
        <f t="shared" si="1"/>
        <v>0</v>
      </c>
      <c r="G8" s="12">
        <f>L8+AK8+AU8</f>
        <v>0</v>
      </c>
      <c r="H8" s="62"/>
      <c r="I8" s="38"/>
    </row>
    <row r="9" spans="1:9" x14ac:dyDescent="0.25">
      <c r="A9" s="53"/>
      <c r="B9" s="33"/>
      <c r="C9" s="10" t="s">
        <v>8</v>
      </c>
      <c r="D9" s="12">
        <f t="shared" ref="D9" si="7">D14+D39+D49</f>
        <v>2128.3000000000002</v>
      </c>
      <c r="E9" s="12">
        <f t="shared" si="1"/>
        <v>2128.3000000000002</v>
      </c>
      <c r="F9" s="12">
        <v>2128.3000000000002</v>
      </c>
      <c r="G9" s="12">
        <f t="shared" si="5"/>
        <v>100</v>
      </c>
      <c r="H9" s="62"/>
      <c r="I9" s="38"/>
    </row>
    <row r="10" spans="1:9" x14ac:dyDescent="0.25">
      <c r="A10" s="32" t="s">
        <v>9</v>
      </c>
      <c r="B10" s="33" t="s">
        <v>34</v>
      </c>
      <c r="C10" s="6" t="s">
        <v>4</v>
      </c>
      <c r="D10" s="13">
        <f>D15+D20+D25+D30</f>
        <v>0</v>
      </c>
      <c r="E10" s="13">
        <f>E15+E20+E25+E30</f>
        <v>0</v>
      </c>
      <c r="F10" s="13">
        <f t="shared" ref="F10:G10" si="8">F15+F20+F25+F30</f>
        <v>0</v>
      </c>
      <c r="G10" s="13">
        <f t="shared" si="8"/>
        <v>0</v>
      </c>
      <c r="H10" s="61"/>
      <c r="I10" s="38"/>
    </row>
    <row r="11" spans="1:9" x14ac:dyDescent="0.25">
      <c r="A11" s="32"/>
      <c r="B11" s="33"/>
      <c r="C11" s="6" t="s">
        <v>5</v>
      </c>
      <c r="D11" s="13">
        <f t="shared" ref="D11" si="9">D16+D21+D26+D31</f>
        <v>0</v>
      </c>
      <c r="E11" s="13">
        <f t="shared" ref="E11:G14" si="10">E16+E21+E26+E31</f>
        <v>0</v>
      </c>
      <c r="F11" s="13">
        <f t="shared" si="10"/>
        <v>0</v>
      </c>
      <c r="G11" s="13">
        <f t="shared" si="10"/>
        <v>0</v>
      </c>
      <c r="H11" s="61"/>
      <c r="I11" s="38"/>
    </row>
    <row r="12" spans="1:9" x14ac:dyDescent="0.25">
      <c r="A12" s="32"/>
      <c r="B12" s="33"/>
      <c r="C12" s="6" t="s">
        <v>6</v>
      </c>
      <c r="D12" s="13">
        <f t="shared" ref="D12" si="11">D17+D22+D27+D32</f>
        <v>540</v>
      </c>
      <c r="E12" s="13">
        <f t="shared" si="10"/>
        <v>540</v>
      </c>
      <c r="F12" s="13">
        <v>540</v>
      </c>
      <c r="G12" s="13">
        <f t="shared" ref="G12" si="12">F12/E12*100</f>
        <v>100</v>
      </c>
      <c r="H12" s="61"/>
      <c r="I12" s="38"/>
    </row>
    <row r="13" spans="1:9" x14ac:dyDescent="0.25">
      <c r="A13" s="32"/>
      <c r="B13" s="33"/>
      <c r="C13" s="7" t="s">
        <v>7</v>
      </c>
      <c r="D13" s="13">
        <f t="shared" ref="D13" si="13">D18+D23+D28+D33</f>
        <v>0</v>
      </c>
      <c r="E13" s="13">
        <f t="shared" si="10"/>
        <v>0</v>
      </c>
      <c r="F13" s="13">
        <f t="shared" si="10"/>
        <v>0</v>
      </c>
      <c r="G13" s="13">
        <v>0</v>
      </c>
      <c r="H13" s="61"/>
      <c r="I13" s="38"/>
    </row>
    <row r="14" spans="1:9" x14ac:dyDescent="0.25">
      <c r="A14" s="32"/>
      <c r="B14" s="33"/>
      <c r="C14" s="5" t="s">
        <v>8</v>
      </c>
      <c r="D14" s="13">
        <f t="shared" ref="D14" si="14">D19+D24+D29+D34</f>
        <v>540</v>
      </c>
      <c r="E14" s="13">
        <f t="shared" si="10"/>
        <v>540</v>
      </c>
      <c r="F14" s="13">
        <v>540</v>
      </c>
      <c r="G14" s="13">
        <f t="shared" ref="G14" si="15">F14/E14*100</f>
        <v>100</v>
      </c>
      <c r="H14" s="61"/>
      <c r="I14" s="38"/>
    </row>
    <row r="15" spans="1:9" ht="20.100000000000001" customHeight="1" x14ac:dyDescent="0.25">
      <c r="A15" s="25" t="s">
        <v>11</v>
      </c>
      <c r="B15" s="26" t="s">
        <v>35</v>
      </c>
      <c r="C15" s="3" t="s">
        <v>4</v>
      </c>
      <c r="D15" s="14">
        <v>0</v>
      </c>
      <c r="E15" s="14">
        <v>0</v>
      </c>
      <c r="F15" s="14">
        <v>0</v>
      </c>
      <c r="G15" s="14">
        <v>0</v>
      </c>
      <c r="H15" s="29" t="s">
        <v>65</v>
      </c>
      <c r="I15" s="42" t="s">
        <v>52</v>
      </c>
    </row>
    <row r="16" spans="1:9" ht="20.100000000000001" customHeight="1" x14ac:dyDescent="0.25">
      <c r="A16" s="25"/>
      <c r="B16" s="27"/>
      <c r="C16" s="3" t="s">
        <v>5</v>
      </c>
      <c r="D16" s="14">
        <v>0</v>
      </c>
      <c r="E16" s="14">
        <v>0</v>
      </c>
      <c r="F16" s="14">
        <v>0</v>
      </c>
      <c r="G16" s="14">
        <v>0</v>
      </c>
      <c r="H16" s="29"/>
      <c r="I16" s="43"/>
    </row>
    <row r="17" spans="1:9" ht="20.100000000000001" customHeight="1" x14ac:dyDescent="0.25">
      <c r="A17" s="25"/>
      <c r="B17" s="27"/>
      <c r="C17" s="3" t="s">
        <v>6</v>
      </c>
      <c r="D17" s="14">
        <v>16.100000000000001</v>
      </c>
      <c r="E17" s="14">
        <v>16.100000000000001</v>
      </c>
      <c r="F17" s="14">
        <v>16.100000000000001</v>
      </c>
      <c r="G17" s="14">
        <f t="shared" ref="G17" si="16">F17/E17*100</f>
        <v>100</v>
      </c>
      <c r="H17" s="29"/>
      <c r="I17" s="43"/>
    </row>
    <row r="18" spans="1:9" ht="20.100000000000001" customHeight="1" x14ac:dyDescent="0.25">
      <c r="A18" s="25"/>
      <c r="B18" s="27"/>
      <c r="C18" s="2" t="s">
        <v>7</v>
      </c>
      <c r="D18" s="14">
        <v>0</v>
      </c>
      <c r="E18" s="14">
        <v>0</v>
      </c>
      <c r="F18" s="14">
        <v>0</v>
      </c>
      <c r="G18" s="14">
        <v>0</v>
      </c>
      <c r="H18" s="29"/>
      <c r="I18" s="43"/>
    </row>
    <row r="19" spans="1:9" ht="20.100000000000001" customHeight="1" x14ac:dyDescent="0.25">
      <c r="A19" s="25"/>
      <c r="B19" s="28"/>
      <c r="C19" s="4" t="s">
        <v>8</v>
      </c>
      <c r="D19" s="13">
        <f>SUM(D15:D18)</f>
        <v>16.100000000000001</v>
      </c>
      <c r="E19" s="13">
        <f>SUM(E15:E18)</f>
        <v>16.100000000000001</v>
      </c>
      <c r="F19" s="13">
        <f>SUM(F15:F18)</f>
        <v>16.100000000000001</v>
      </c>
      <c r="G19" s="13">
        <v>100</v>
      </c>
      <c r="H19" s="29"/>
      <c r="I19" s="43"/>
    </row>
    <row r="20" spans="1:9" ht="27" customHeight="1" x14ac:dyDescent="0.25">
      <c r="A20" s="25" t="s">
        <v>14</v>
      </c>
      <c r="B20" s="31" t="s">
        <v>36</v>
      </c>
      <c r="C20" s="3" t="s">
        <v>4</v>
      </c>
      <c r="D20" s="14">
        <v>0</v>
      </c>
      <c r="E20" s="14">
        <v>0</v>
      </c>
      <c r="F20" s="14">
        <v>0</v>
      </c>
      <c r="G20" s="14">
        <v>0</v>
      </c>
      <c r="H20" s="29" t="s">
        <v>66</v>
      </c>
      <c r="I20" s="43"/>
    </row>
    <row r="21" spans="1:9" ht="27" customHeight="1" x14ac:dyDescent="0.25">
      <c r="A21" s="25"/>
      <c r="B21" s="31"/>
      <c r="C21" s="3" t="s">
        <v>5</v>
      </c>
      <c r="D21" s="14">
        <v>0</v>
      </c>
      <c r="E21" s="14">
        <v>0</v>
      </c>
      <c r="F21" s="14">
        <v>0</v>
      </c>
      <c r="G21" s="14">
        <v>0</v>
      </c>
      <c r="H21" s="29"/>
      <c r="I21" s="43"/>
    </row>
    <row r="22" spans="1:9" ht="27" customHeight="1" x14ac:dyDescent="0.25">
      <c r="A22" s="25"/>
      <c r="B22" s="31"/>
      <c r="C22" s="3" t="s">
        <v>6</v>
      </c>
      <c r="D22" s="14">
        <v>499.7</v>
      </c>
      <c r="E22" s="14">
        <v>499.7</v>
      </c>
      <c r="F22" s="14">
        <v>499.7</v>
      </c>
      <c r="G22" s="14">
        <f t="shared" ref="G22" si="17">F22/E22*100</f>
        <v>100</v>
      </c>
      <c r="H22" s="29"/>
      <c r="I22" s="43"/>
    </row>
    <row r="23" spans="1:9" ht="27" customHeight="1" x14ac:dyDescent="0.25">
      <c r="A23" s="25"/>
      <c r="B23" s="31"/>
      <c r="C23" s="2" t="s">
        <v>7</v>
      </c>
      <c r="D23" s="14">
        <v>0</v>
      </c>
      <c r="E23" s="14">
        <v>0</v>
      </c>
      <c r="F23" s="14">
        <v>0</v>
      </c>
      <c r="G23" s="14">
        <v>0</v>
      </c>
      <c r="H23" s="29"/>
      <c r="I23" s="43"/>
    </row>
    <row r="24" spans="1:9" ht="27" customHeight="1" x14ac:dyDescent="0.25">
      <c r="A24" s="25"/>
      <c r="B24" s="31"/>
      <c r="C24" s="4" t="s">
        <v>8</v>
      </c>
      <c r="D24" s="13">
        <f>SUM(D20:D23)</f>
        <v>499.7</v>
      </c>
      <c r="E24" s="13">
        <f>SUM(E20:E23)</f>
        <v>499.7</v>
      </c>
      <c r="F24" s="13">
        <f>SUM(F20:F23)</f>
        <v>499.7</v>
      </c>
      <c r="G24" s="13">
        <f>F24/E24*100</f>
        <v>100</v>
      </c>
      <c r="H24" s="29"/>
      <c r="I24" s="43"/>
    </row>
    <row r="25" spans="1:9" ht="20.100000000000001" customHeight="1" x14ac:dyDescent="0.25">
      <c r="A25" s="25" t="s">
        <v>15</v>
      </c>
      <c r="B25" s="31" t="s">
        <v>37</v>
      </c>
      <c r="C25" s="3" t="s">
        <v>4</v>
      </c>
      <c r="D25" s="14">
        <v>0</v>
      </c>
      <c r="E25" s="14">
        <v>0</v>
      </c>
      <c r="F25" s="14">
        <v>0</v>
      </c>
      <c r="G25" s="14">
        <v>0</v>
      </c>
      <c r="H25" s="29" t="s">
        <v>54</v>
      </c>
      <c r="I25" s="43"/>
    </row>
    <row r="26" spans="1:9" ht="20.100000000000001" customHeight="1" x14ac:dyDescent="0.25">
      <c r="A26" s="25"/>
      <c r="B26" s="31"/>
      <c r="C26" s="3" t="s">
        <v>5</v>
      </c>
      <c r="D26" s="14">
        <v>0</v>
      </c>
      <c r="E26" s="14">
        <v>0</v>
      </c>
      <c r="F26" s="14">
        <v>0</v>
      </c>
      <c r="G26" s="14">
        <v>0</v>
      </c>
      <c r="H26" s="29"/>
      <c r="I26" s="43"/>
    </row>
    <row r="27" spans="1:9" ht="20.100000000000001" customHeight="1" x14ac:dyDescent="0.25">
      <c r="A27" s="25"/>
      <c r="B27" s="31"/>
      <c r="C27" s="3" t="s">
        <v>6</v>
      </c>
      <c r="D27" s="14">
        <v>24.2</v>
      </c>
      <c r="E27" s="14">
        <v>24.2</v>
      </c>
      <c r="F27" s="14">
        <v>24.2</v>
      </c>
      <c r="G27" s="14">
        <f t="shared" ref="G27:G54" si="18">F27/E27*100</f>
        <v>100</v>
      </c>
      <c r="H27" s="29"/>
      <c r="I27" s="43"/>
    </row>
    <row r="28" spans="1:9" ht="20.100000000000001" customHeight="1" x14ac:dyDescent="0.25">
      <c r="A28" s="25"/>
      <c r="B28" s="31"/>
      <c r="C28" s="2" t="s">
        <v>7</v>
      </c>
      <c r="D28" s="14">
        <v>0</v>
      </c>
      <c r="E28" s="14">
        <v>0</v>
      </c>
      <c r="F28" s="14">
        <v>0</v>
      </c>
      <c r="G28" s="14">
        <v>0</v>
      </c>
      <c r="H28" s="29"/>
      <c r="I28" s="43"/>
    </row>
    <row r="29" spans="1:9" ht="20.100000000000001" customHeight="1" x14ac:dyDescent="0.25">
      <c r="A29" s="25"/>
      <c r="B29" s="31"/>
      <c r="C29" s="4" t="s">
        <v>8</v>
      </c>
      <c r="D29" s="13">
        <f>SUM(D25:D28)</f>
        <v>24.2</v>
      </c>
      <c r="E29" s="13">
        <f>SUM(E25:E28)</f>
        <v>24.2</v>
      </c>
      <c r="F29" s="13">
        <f t="shared" ref="F29" si="19">SUM(F25:F28)</f>
        <v>24.2</v>
      </c>
      <c r="G29" s="13">
        <f>F29/E29*100</f>
        <v>100</v>
      </c>
      <c r="H29" s="29"/>
      <c r="I29" s="44"/>
    </row>
    <row r="30" spans="1:9" ht="20.100000000000001" customHeight="1" x14ac:dyDescent="0.25">
      <c r="A30" s="25" t="s">
        <v>16</v>
      </c>
      <c r="B30" s="31" t="s">
        <v>38</v>
      </c>
      <c r="C30" s="3" t="s">
        <v>4</v>
      </c>
      <c r="D30" s="14">
        <v>0</v>
      </c>
      <c r="E30" s="14">
        <v>0</v>
      </c>
      <c r="F30" s="14">
        <v>0</v>
      </c>
      <c r="G30" s="14">
        <v>0</v>
      </c>
      <c r="H30" s="29" t="s">
        <v>59</v>
      </c>
      <c r="I30" s="30"/>
    </row>
    <row r="31" spans="1:9" ht="20.100000000000001" customHeight="1" x14ac:dyDescent="0.25">
      <c r="A31" s="25"/>
      <c r="B31" s="31"/>
      <c r="C31" s="3" t="s">
        <v>5</v>
      </c>
      <c r="D31" s="14">
        <v>0</v>
      </c>
      <c r="E31" s="14">
        <v>0</v>
      </c>
      <c r="F31" s="14">
        <v>0</v>
      </c>
      <c r="G31" s="14">
        <v>0</v>
      </c>
      <c r="H31" s="29"/>
      <c r="I31" s="30"/>
    </row>
    <row r="32" spans="1:9" ht="20.100000000000001" customHeight="1" x14ac:dyDescent="0.25">
      <c r="A32" s="25"/>
      <c r="B32" s="31"/>
      <c r="C32" s="3" t="s">
        <v>6</v>
      </c>
      <c r="D32" s="15">
        <v>0</v>
      </c>
      <c r="E32" s="15">
        <v>0</v>
      </c>
      <c r="F32" s="15">
        <v>0</v>
      </c>
      <c r="G32" s="15">
        <v>0</v>
      </c>
      <c r="H32" s="29"/>
      <c r="I32" s="30"/>
    </row>
    <row r="33" spans="1:9" ht="20.100000000000001" customHeight="1" x14ac:dyDescent="0.25">
      <c r="A33" s="25"/>
      <c r="B33" s="31"/>
      <c r="C33" s="17" t="s">
        <v>7</v>
      </c>
      <c r="D33" s="18">
        <v>0</v>
      </c>
      <c r="E33" s="18">
        <v>0</v>
      </c>
      <c r="F33" s="18">
        <v>0</v>
      </c>
      <c r="G33" s="15">
        <v>0</v>
      </c>
      <c r="H33" s="29"/>
      <c r="I33" s="30"/>
    </row>
    <row r="34" spans="1:9" ht="20.100000000000001" customHeight="1" x14ac:dyDescent="0.25">
      <c r="A34" s="25"/>
      <c r="B34" s="31"/>
      <c r="C34" s="11" t="s">
        <v>8</v>
      </c>
      <c r="D34" s="16">
        <f>SUM(D30:D33)</f>
        <v>0</v>
      </c>
      <c r="E34" s="16">
        <f>SUM(E30:E33)</f>
        <v>0</v>
      </c>
      <c r="F34" s="16">
        <f t="shared" ref="F34:G34" si="20">SUM(F30:F33)</f>
        <v>0</v>
      </c>
      <c r="G34" s="16">
        <f t="shared" si="20"/>
        <v>0</v>
      </c>
      <c r="H34" s="29"/>
      <c r="I34" s="30"/>
    </row>
    <row r="35" spans="1:9" ht="33" customHeight="1" x14ac:dyDescent="0.25">
      <c r="A35" s="32" t="s">
        <v>23</v>
      </c>
      <c r="B35" s="33" t="s">
        <v>39</v>
      </c>
      <c r="C35" s="6" t="s">
        <v>4</v>
      </c>
      <c r="D35" s="13">
        <f>D40</f>
        <v>0</v>
      </c>
      <c r="E35" s="13">
        <f>E40</f>
        <v>0</v>
      </c>
      <c r="F35" s="13">
        <f t="shared" ref="F35" si="21">F40</f>
        <v>0</v>
      </c>
      <c r="G35" s="13">
        <f t="shared" ref="G35" si="22">G40</f>
        <v>0</v>
      </c>
      <c r="H35" s="46" t="s">
        <v>67</v>
      </c>
      <c r="I35" s="59"/>
    </row>
    <row r="36" spans="1:9" ht="33" customHeight="1" x14ac:dyDescent="0.25">
      <c r="A36" s="32"/>
      <c r="B36" s="33"/>
      <c r="C36" s="6" t="s">
        <v>5</v>
      </c>
      <c r="D36" s="13">
        <f t="shared" ref="D36" si="23">D41</f>
        <v>0</v>
      </c>
      <c r="E36" s="13">
        <f t="shared" ref="E36:G39" si="24">E41</f>
        <v>0</v>
      </c>
      <c r="F36" s="13">
        <f t="shared" si="24"/>
        <v>0</v>
      </c>
      <c r="G36" s="13">
        <f t="shared" si="24"/>
        <v>0</v>
      </c>
      <c r="H36" s="47"/>
      <c r="I36" s="59"/>
    </row>
    <row r="37" spans="1:9" ht="33" customHeight="1" x14ac:dyDescent="0.25">
      <c r="A37" s="32"/>
      <c r="B37" s="33"/>
      <c r="C37" s="6" t="s">
        <v>6</v>
      </c>
      <c r="D37" s="13">
        <f t="shared" ref="D37" si="25">D42</f>
        <v>1088.3</v>
      </c>
      <c r="E37" s="13">
        <f t="shared" si="24"/>
        <v>1088.3</v>
      </c>
      <c r="F37" s="13">
        <v>1088.3</v>
      </c>
      <c r="G37" s="13">
        <f t="shared" si="18"/>
        <v>100</v>
      </c>
      <c r="H37" s="47"/>
      <c r="I37" s="59"/>
    </row>
    <row r="38" spans="1:9" ht="33" customHeight="1" x14ac:dyDescent="0.25">
      <c r="A38" s="32"/>
      <c r="B38" s="33"/>
      <c r="C38" s="7" t="s">
        <v>7</v>
      </c>
      <c r="D38" s="13">
        <f t="shared" ref="D38" si="26">D43</f>
        <v>0</v>
      </c>
      <c r="E38" s="13">
        <f t="shared" si="24"/>
        <v>0</v>
      </c>
      <c r="F38" s="13">
        <f t="shared" si="24"/>
        <v>0</v>
      </c>
      <c r="G38" s="13">
        <f t="shared" si="24"/>
        <v>0</v>
      </c>
      <c r="H38" s="47"/>
      <c r="I38" s="59"/>
    </row>
    <row r="39" spans="1:9" ht="33" customHeight="1" x14ac:dyDescent="0.25">
      <c r="A39" s="32"/>
      <c r="B39" s="33"/>
      <c r="C39" s="5" t="s">
        <v>8</v>
      </c>
      <c r="D39" s="13">
        <f t="shared" ref="D39" si="27">D44</f>
        <v>1088.3</v>
      </c>
      <c r="E39" s="13">
        <f t="shared" si="24"/>
        <v>1088.3</v>
      </c>
      <c r="F39" s="13">
        <v>1088.3</v>
      </c>
      <c r="G39" s="13">
        <f t="shared" si="18"/>
        <v>100</v>
      </c>
      <c r="H39" s="47"/>
      <c r="I39" s="59"/>
    </row>
    <row r="40" spans="1:9" ht="20.100000000000001" customHeight="1" x14ac:dyDescent="0.25">
      <c r="A40" s="25" t="s">
        <v>24</v>
      </c>
      <c r="B40" s="26" t="s">
        <v>40</v>
      </c>
      <c r="C40" s="3" t="s">
        <v>4</v>
      </c>
      <c r="D40" s="14">
        <v>0</v>
      </c>
      <c r="E40" s="14">
        <v>0</v>
      </c>
      <c r="F40" s="14">
        <v>0</v>
      </c>
      <c r="G40" s="14">
        <v>0</v>
      </c>
      <c r="H40" s="47"/>
      <c r="I40" s="60"/>
    </row>
    <row r="41" spans="1:9" ht="20.100000000000001" customHeight="1" x14ac:dyDescent="0.25">
      <c r="A41" s="25"/>
      <c r="B41" s="27"/>
      <c r="C41" s="3" t="s">
        <v>5</v>
      </c>
      <c r="D41" s="14">
        <v>0</v>
      </c>
      <c r="E41" s="14">
        <v>0</v>
      </c>
      <c r="F41" s="14">
        <v>0</v>
      </c>
      <c r="G41" s="14">
        <v>0</v>
      </c>
      <c r="H41" s="47"/>
      <c r="I41" s="60"/>
    </row>
    <row r="42" spans="1:9" ht="20.100000000000001" customHeight="1" x14ac:dyDescent="0.25">
      <c r="A42" s="25"/>
      <c r="B42" s="27"/>
      <c r="C42" s="3" t="s">
        <v>6</v>
      </c>
      <c r="D42" s="14">
        <v>1088.3</v>
      </c>
      <c r="E42" s="14">
        <v>1088.3</v>
      </c>
      <c r="F42" s="14">
        <v>1088.3</v>
      </c>
      <c r="G42" s="14">
        <f t="shared" si="18"/>
        <v>100</v>
      </c>
      <c r="H42" s="47"/>
      <c r="I42" s="60"/>
    </row>
    <row r="43" spans="1:9" ht="20.100000000000001" customHeight="1" x14ac:dyDescent="0.25">
      <c r="A43" s="25"/>
      <c r="B43" s="27"/>
      <c r="C43" s="2" t="s">
        <v>7</v>
      </c>
      <c r="D43" s="14">
        <v>0</v>
      </c>
      <c r="E43" s="14">
        <v>0</v>
      </c>
      <c r="F43" s="14">
        <v>0</v>
      </c>
      <c r="G43" s="14">
        <v>0</v>
      </c>
      <c r="H43" s="47"/>
      <c r="I43" s="60"/>
    </row>
    <row r="44" spans="1:9" ht="20.100000000000001" customHeight="1" x14ac:dyDescent="0.25">
      <c r="A44" s="25"/>
      <c r="B44" s="28"/>
      <c r="C44" s="4" t="s">
        <v>8</v>
      </c>
      <c r="D44" s="13">
        <f>SUM(D40:D43)</f>
        <v>1088.3</v>
      </c>
      <c r="E44" s="13">
        <f>SUM(E40:E43)</f>
        <v>1088.3</v>
      </c>
      <c r="F44" s="13">
        <f>SUM(F40:F43)</f>
        <v>1088.3</v>
      </c>
      <c r="G44" s="13">
        <f t="shared" si="18"/>
        <v>100</v>
      </c>
      <c r="H44" s="48"/>
      <c r="I44" s="60"/>
    </row>
    <row r="45" spans="1:9" ht="15" customHeight="1" x14ac:dyDescent="0.25">
      <c r="A45" s="32" t="s">
        <v>31</v>
      </c>
      <c r="B45" s="33" t="s">
        <v>41</v>
      </c>
      <c r="C45" s="6" t="s">
        <v>4</v>
      </c>
      <c r="D45" s="13">
        <f>D50</f>
        <v>0</v>
      </c>
      <c r="E45" s="13">
        <f>E50</f>
        <v>0</v>
      </c>
      <c r="F45" s="13">
        <f t="shared" ref="E45:G49" si="28">F50</f>
        <v>0</v>
      </c>
      <c r="G45" s="13">
        <f t="shared" si="28"/>
        <v>0</v>
      </c>
      <c r="H45" s="66" t="s">
        <v>68</v>
      </c>
      <c r="I45" s="49" t="s">
        <v>53</v>
      </c>
    </row>
    <row r="46" spans="1:9" x14ac:dyDescent="0.25">
      <c r="A46" s="32"/>
      <c r="B46" s="33"/>
      <c r="C46" s="6" t="s">
        <v>5</v>
      </c>
      <c r="D46" s="13">
        <f t="shared" ref="D46" si="29">D51</f>
        <v>0</v>
      </c>
      <c r="E46" s="13">
        <f t="shared" si="28"/>
        <v>0</v>
      </c>
      <c r="F46" s="13">
        <f t="shared" si="28"/>
        <v>0</v>
      </c>
      <c r="G46" s="13">
        <f t="shared" si="28"/>
        <v>0</v>
      </c>
      <c r="H46" s="67"/>
      <c r="I46" s="50"/>
    </row>
    <row r="47" spans="1:9" x14ac:dyDescent="0.25">
      <c r="A47" s="32"/>
      <c r="B47" s="33"/>
      <c r="C47" s="6" t="s">
        <v>6</v>
      </c>
      <c r="D47" s="13">
        <f t="shared" ref="D47" si="30">D52</f>
        <v>500</v>
      </c>
      <c r="E47" s="13">
        <f t="shared" si="28"/>
        <v>500</v>
      </c>
      <c r="F47" s="13">
        <f t="shared" si="28"/>
        <v>500</v>
      </c>
      <c r="G47" s="13">
        <f t="shared" si="28"/>
        <v>100</v>
      </c>
      <c r="H47" s="67"/>
      <c r="I47" s="50"/>
    </row>
    <row r="48" spans="1:9" x14ac:dyDescent="0.25">
      <c r="A48" s="32"/>
      <c r="B48" s="33"/>
      <c r="C48" s="7" t="s">
        <v>7</v>
      </c>
      <c r="D48" s="13">
        <f t="shared" ref="D48" si="31">D53</f>
        <v>0</v>
      </c>
      <c r="E48" s="13">
        <f t="shared" si="28"/>
        <v>0</v>
      </c>
      <c r="F48" s="13">
        <f t="shared" si="28"/>
        <v>0</v>
      </c>
      <c r="G48" s="13">
        <f t="shared" si="28"/>
        <v>0</v>
      </c>
      <c r="H48" s="67"/>
      <c r="I48" s="50"/>
    </row>
    <row r="49" spans="1:9" x14ac:dyDescent="0.25">
      <c r="A49" s="32"/>
      <c r="B49" s="33"/>
      <c r="C49" s="5" t="s">
        <v>8</v>
      </c>
      <c r="D49" s="13">
        <f t="shared" ref="D49" si="32">D54</f>
        <v>500</v>
      </c>
      <c r="E49" s="13">
        <f t="shared" si="28"/>
        <v>500</v>
      </c>
      <c r="F49" s="13">
        <f t="shared" si="28"/>
        <v>500</v>
      </c>
      <c r="G49" s="13">
        <f t="shared" si="18"/>
        <v>100</v>
      </c>
      <c r="H49" s="67"/>
      <c r="I49" s="50"/>
    </row>
    <row r="50" spans="1:9" ht="20.100000000000001" customHeight="1" x14ac:dyDescent="0.25">
      <c r="A50" s="25" t="s">
        <v>32</v>
      </c>
      <c r="B50" s="26" t="s">
        <v>42</v>
      </c>
      <c r="C50" s="3" t="s">
        <v>4</v>
      </c>
      <c r="D50" s="14">
        <v>0</v>
      </c>
      <c r="E50" s="14">
        <v>0</v>
      </c>
      <c r="F50" s="14">
        <v>0</v>
      </c>
      <c r="G50" s="14">
        <v>0</v>
      </c>
      <c r="H50" s="67"/>
      <c r="I50" s="50"/>
    </row>
    <row r="51" spans="1:9" ht="20.100000000000001" customHeight="1" x14ac:dyDescent="0.25">
      <c r="A51" s="25"/>
      <c r="B51" s="27"/>
      <c r="C51" s="3" t="s">
        <v>5</v>
      </c>
      <c r="D51" s="14">
        <v>0</v>
      </c>
      <c r="E51" s="14">
        <v>0</v>
      </c>
      <c r="F51" s="14">
        <v>0</v>
      </c>
      <c r="G51" s="14">
        <v>0</v>
      </c>
      <c r="H51" s="67"/>
      <c r="I51" s="50"/>
    </row>
    <row r="52" spans="1:9" ht="20.100000000000001" customHeight="1" x14ac:dyDescent="0.25">
      <c r="A52" s="25"/>
      <c r="B52" s="27"/>
      <c r="C52" s="3" t="s">
        <v>6</v>
      </c>
      <c r="D52" s="14">
        <v>500</v>
      </c>
      <c r="E52" s="14">
        <v>500</v>
      </c>
      <c r="F52" s="14">
        <v>500</v>
      </c>
      <c r="G52" s="14">
        <v>100</v>
      </c>
      <c r="H52" s="67"/>
      <c r="I52" s="50"/>
    </row>
    <row r="53" spans="1:9" ht="20.100000000000001" customHeight="1" x14ac:dyDescent="0.25">
      <c r="A53" s="25"/>
      <c r="B53" s="27"/>
      <c r="C53" s="2" t="s">
        <v>7</v>
      </c>
      <c r="D53" s="14">
        <v>0</v>
      </c>
      <c r="E53" s="14">
        <v>0</v>
      </c>
      <c r="F53" s="14">
        <v>0</v>
      </c>
      <c r="G53" s="14">
        <v>0</v>
      </c>
      <c r="H53" s="67"/>
      <c r="I53" s="50"/>
    </row>
    <row r="54" spans="1:9" ht="409.5" customHeight="1" x14ac:dyDescent="0.25">
      <c r="A54" s="25"/>
      <c r="B54" s="28"/>
      <c r="C54" s="4" t="s">
        <v>8</v>
      </c>
      <c r="D54" s="13">
        <f>SUM(D50:D53)</f>
        <v>500</v>
      </c>
      <c r="E54" s="13">
        <f>SUM(E50:E53)</f>
        <v>500</v>
      </c>
      <c r="F54" s="13">
        <f>SUM(F50:F53)</f>
        <v>500</v>
      </c>
      <c r="G54" s="13">
        <f t="shared" si="18"/>
        <v>100</v>
      </c>
      <c r="H54" s="68"/>
      <c r="I54" s="51"/>
    </row>
    <row r="56" spans="1:9" x14ac:dyDescent="0.25">
      <c r="B56" s="21" t="s">
        <v>62</v>
      </c>
    </row>
    <row r="57" spans="1:9" x14ac:dyDescent="0.25">
      <c r="B57" s="21" t="s">
        <v>63</v>
      </c>
    </row>
    <row r="58" spans="1:9" x14ac:dyDescent="0.25">
      <c r="B58" s="21" t="s">
        <v>64</v>
      </c>
    </row>
    <row r="59" spans="1:9" x14ac:dyDescent="0.25">
      <c r="B59" s="21"/>
    </row>
  </sheetData>
  <mergeCells count="41">
    <mergeCell ref="A5:A9"/>
    <mergeCell ref="B5:B9"/>
    <mergeCell ref="H5:H9"/>
    <mergeCell ref="I5:I9"/>
    <mergeCell ref="A3:B4"/>
    <mergeCell ref="C3:C4"/>
    <mergeCell ref="H3:H4"/>
    <mergeCell ref="I3:I4"/>
    <mergeCell ref="D3:G3"/>
    <mergeCell ref="A10:A14"/>
    <mergeCell ref="B10:B14"/>
    <mergeCell ref="H10:H14"/>
    <mergeCell ref="I10:I14"/>
    <mergeCell ref="A15:A19"/>
    <mergeCell ref="B15:B19"/>
    <mergeCell ref="H15:H19"/>
    <mergeCell ref="B30:B34"/>
    <mergeCell ref="H30:H34"/>
    <mergeCell ref="I30:I34"/>
    <mergeCell ref="A20:A24"/>
    <mergeCell ref="B20:B24"/>
    <mergeCell ref="H20:H24"/>
    <mergeCell ref="A25:A29"/>
    <mergeCell ref="B25:B29"/>
    <mergeCell ref="H25:H29"/>
    <mergeCell ref="B1:H1"/>
    <mergeCell ref="A50:A54"/>
    <mergeCell ref="B50:B54"/>
    <mergeCell ref="I15:I29"/>
    <mergeCell ref="H35:H44"/>
    <mergeCell ref="I45:I54"/>
    <mergeCell ref="H45:H54"/>
    <mergeCell ref="A45:A49"/>
    <mergeCell ref="B45:B49"/>
    <mergeCell ref="A35:A39"/>
    <mergeCell ref="B35:B39"/>
    <mergeCell ref="I35:I39"/>
    <mergeCell ref="A40:A44"/>
    <mergeCell ref="B40:B44"/>
    <mergeCell ref="I40:I44"/>
    <mergeCell ref="A30:A34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Культура</vt:lpstr>
      <vt:lpstr>КМНС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Калиниченко</dc:creator>
  <cp:lastModifiedBy>Гузель Газиева</cp:lastModifiedBy>
  <cp:lastPrinted>2024-11-27T10:54:58Z</cp:lastPrinted>
  <dcterms:created xsi:type="dcterms:W3CDTF">2006-09-16T00:00:00Z</dcterms:created>
  <dcterms:modified xsi:type="dcterms:W3CDTF">2025-01-20T11:00:30Z</dcterms:modified>
</cp:coreProperties>
</file>