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5\zhkk\Алексейцева\Алексейцева-специалист-эксперт\НОРМАТИВКА\Все об НПА\Экспертиза НПА\ОРВ\проект об изм. в 443-па_субсидии\"/>
    </mc:Choice>
  </mc:AlternateContent>
  <bookViews>
    <workbookView xWindow="0" yWindow="0" windowWidth="17580" windowHeight="10920"/>
  </bookViews>
  <sheets>
    <sheet name="Пример зап.формы" sheetId="1" r:id="rId1"/>
  </sheets>
  <definedNames>
    <definedName name="_xlnm.Print_Area" localSheetId="0">'Пример зап.формы'!$A$1:$I$48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18" i="1" l="1"/>
  <c r="H20" i="1"/>
  <c r="H41" i="1" l="1"/>
  <c r="H39" i="1"/>
  <c r="H38" i="1"/>
  <c r="H33" i="1"/>
  <c r="H31" i="1"/>
  <c r="H32" i="1" s="1"/>
  <c r="H17" i="1"/>
  <c r="H10" i="1"/>
  <c r="H11" i="1" s="1"/>
  <c r="H14" i="1" l="1"/>
  <c r="H21" i="1" s="1"/>
  <c r="H24" i="1" s="1"/>
  <c r="I24" i="1" s="1"/>
  <c r="H35" i="1"/>
  <c r="H37" i="1"/>
  <c r="H40" i="1" s="1"/>
  <c r="H16" i="1"/>
  <c r="H19" i="1" s="1"/>
  <c r="H42" i="1" l="1"/>
  <c r="H45" i="1" s="1"/>
</calcChain>
</file>

<file path=xl/sharedStrings.xml><?xml version="1.0" encoding="utf-8"?>
<sst xmlns="http://schemas.openxmlformats.org/spreadsheetml/2006/main" count="91" uniqueCount="59">
  <si>
    <t>I. Расчет информационных издержек №1</t>
  </si>
  <si>
    <t>№ п/п</t>
  </si>
  <si>
    <t>Наименование статьи затрат</t>
  </si>
  <si>
    <t>Примечание</t>
  </si>
  <si>
    <t xml:space="preserve">1. </t>
  </si>
  <si>
    <t xml:space="preserve">2. </t>
  </si>
  <si>
    <t>2.1</t>
  </si>
  <si>
    <t>Заработная плата в месяц, руб.</t>
  </si>
  <si>
    <t>2.2</t>
  </si>
  <si>
    <t>Отчисления на социальные нужды, руб.</t>
  </si>
  <si>
    <t>Итого затрат по з.п.:</t>
  </si>
  <si>
    <t>2.3</t>
  </si>
  <si>
    <t>Фонд рабочего времени в месяц, час.</t>
  </si>
  <si>
    <t>норма рабочего времени при 40-часовой рабочей недели (1973) в 2017 году - данные "Консультант плюс"/производственный календарь</t>
  </si>
  <si>
    <t>2.4</t>
  </si>
  <si>
    <t>Норма времени на выполнение работы, час.</t>
  </si>
  <si>
    <t>Итого человеко/час., руб.</t>
  </si>
  <si>
    <t xml:space="preserve">3. </t>
  </si>
  <si>
    <t>Определение стоимости приобретений:</t>
  </si>
  <si>
    <t>3.1</t>
  </si>
  <si>
    <t>расходные материалы на выполнение требования (канцелярские принадлежности, бумага, картридж (тонер) и т.п.:</t>
  </si>
  <si>
    <t>Стоимость расходных материалов определены на основании данных размещенных в сети Интернет (www.komus.ru)</t>
  </si>
  <si>
    <t>3.1.1</t>
  </si>
  <si>
    <t>бумага (листов)</t>
  </si>
  <si>
    <t>3.1.2</t>
  </si>
  <si>
    <t>картридж (листов)</t>
  </si>
  <si>
    <t>Стоимость картриджа Samsung ML-D3050B черный (на 8000 листов) составляет 9240,00 руб.</t>
  </si>
  <si>
    <t>Итого стоимость приобретений (руб.):</t>
  </si>
  <si>
    <t>4.</t>
  </si>
  <si>
    <t>Транспортные расходы</t>
  </si>
  <si>
    <t>средняя стоимость проезда общественным транспортом между поселениями Сургутского района в 2017 году (данные с сайта МО Сургутский района)</t>
  </si>
  <si>
    <t>Итого затрат за выполненную работу (руб.)</t>
  </si>
  <si>
    <t>5.</t>
  </si>
  <si>
    <t>Частота выполнения информационных требований</t>
  </si>
  <si>
    <t>6.</t>
  </si>
  <si>
    <t>Масштаб информационных требований</t>
  </si>
  <si>
    <t>ИТОГО сумма информационных издержек по требованию №1</t>
  </si>
  <si>
    <t>I. Расчет информационных издержек №2</t>
  </si>
  <si>
    <r>
      <t xml:space="preserve">Наименование информационного требования (из текста проекта (действующего) мнпа): </t>
    </r>
    <r>
      <rPr>
        <i/>
        <sz val="11"/>
        <color theme="1"/>
        <rFont val="Times New Roman"/>
        <family val="1"/>
        <charset val="204"/>
      </rPr>
      <t>п.26 Порядка устанавливается перечень документов, подтверждающие фактический размер затрат, которые необходимо ежемесячно предоставлять получателю субсидии в Комитет (регулирующий орган).</t>
    </r>
  </si>
  <si>
    <r>
      <t xml:space="preserve">Определение затрат рабочего времени: </t>
    </r>
    <r>
      <rPr>
        <i/>
        <sz val="11"/>
        <color theme="1"/>
        <rFont val="Times New Roman"/>
        <family val="1"/>
        <charset val="204"/>
      </rPr>
      <t>Подготовку документов в соответствии с информационным требованиям и их доставку в Комитет осуществляет специалист организации получателя субсидии</t>
    </r>
  </si>
  <si>
    <t>Стоимость бумаги для офисной техники SvetoCopy (A4, 80 г/кв.м, белизна 146% CIE, 500 листов) состовляет 225,00 руб.</t>
  </si>
  <si>
    <t>документы предоставляются в Комитет ежемесячно не позднее 20 числа следующего за отчетным (12 раз в год)</t>
  </si>
  <si>
    <t>Субсидия будет предоставлена только 1 организации</t>
  </si>
  <si>
    <t>ИТОГО сумма информационных издержек по требованию №2</t>
  </si>
  <si>
    <t>Данные из итогов СЭР МО г. о. г. Пыть-Ях  за 1 квартал 2018 года (Среднемесячная номинальная начисленная заработная плата одного работника по крупным и средним предприятиям)</t>
  </si>
  <si>
    <t>Расчет стандартных издержек 
субъектов предпринимательской и инвестиционной деятельности возникающих в связи с исполнением требований регулирования</t>
  </si>
  <si>
    <r>
      <t xml:space="preserve">и состоят только из </t>
    </r>
    <r>
      <rPr>
        <u/>
        <sz val="12"/>
        <color theme="1"/>
        <rFont val="Times New Roman"/>
        <family val="1"/>
        <charset val="204"/>
      </rPr>
      <t>информационных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издержек.</t>
    </r>
  </si>
  <si>
    <t>норма рабочего времени при 40-часовой рабочей недели (1972) в 2021 году - данные "Консультант плюс"/производственный календарь</t>
  </si>
  <si>
    <t>Стоимость бумаги для офисной техники SvetoCopy (A4, 80 г/кв.м, белизна 146% CIE, 500 листов) составляет 230,00 руб.</t>
  </si>
  <si>
    <t>Стоимость картриджа Garuda (на 2100 листов) составляет 490,00 руб.</t>
  </si>
  <si>
    <t>Число субъектов МСП на территории города</t>
  </si>
  <si>
    <r>
      <t xml:space="preserve">Определение затрат рабочего времени: </t>
    </r>
    <r>
      <rPr>
        <sz val="11"/>
        <rFont val="Times New Roman"/>
        <family val="1"/>
        <charset val="204"/>
      </rPr>
      <t xml:space="preserve">выгрузка на сайт Цифровой платформы (https://мсп.рф/) и ГИС «Югра Открытая» (https://lk.ugraopen.admhmao.ru/) документов, предусмотренных настоящим Порядком. </t>
    </r>
  </si>
  <si>
    <t xml:space="preserve">Настоящий расчет выполнен в  соответствии с Методикой оценки стандартных издержек субъектов предпринимательский и инвестиционной деятельности , возникающих в связи с использованием требований регулирования утвержденной приказом Департамента экономического развития Ханты-Мансийского автономного округа – Югры от 30.09.2013 № 155  </t>
  </si>
  <si>
    <t>Данные Федеральной службы государственной статистики www.gks.ru (Среднемесячная номинальная начисленная заработная плата работников по полному кругу организаций в целом по экономике по субъектам Российской Федерации с 2018 по 2023 гг.по Ханты-Мансийскому авт.округу - Югре)</t>
  </si>
  <si>
    <t xml:space="preserve">Тариф на 1 поездку в автобусах городского сообщения (г. Пыть-Ях)-34 рубля, </t>
  </si>
  <si>
    <t>Стандартные издержки субъектов предпринимательской деятельности, возникающие в связи с планируемым (действующем) исполнением требования проекта постановления администрации г.Пыть-Яха «О внесении изменений в постановление администрации города от 28.09.2021 № 443-па «Об утверждении порядка предоставления субсидии из бюджета города Пыть-Яха на 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населению, связанных с погашением задолженности за потребленные топливно-энергетические ресурсы».</t>
  </si>
  <si>
    <r>
      <t xml:space="preserve">Наименование информационного требования (из текста проекта (действующего) мнпа): </t>
    </r>
    <r>
      <rPr>
        <sz val="11"/>
        <rFont val="Times New Roman"/>
        <family val="1"/>
        <charset val="204"/>
      </rPr>
      <t xml:space="preserve">пункт 2.3. настоящего Порядка </t>
    </r>
  </si>
  <si>
    <r>
      <t xml:space="preserve">Итого сумма информационных издержек возникающие в связи с планируемым  исполнением требования постановления составляет: </t>
    </r>
    <r>
      <rPr>
        <b/>
        <u/>
        <sz val="12"/>
        <color theme="1"/>
        <rFont val="Times New Roman"/>
        <family val="1"/>
        <charset val="204"/>
      </rPr>
      <t>2969,0 руб. в год на 1 заявителя.</t>
    </r>
  </si>
  <si>
    <t>документы предоставляются в Управление в среднем 6 раз в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</si>
</sst>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i/>
      <sz val="6"/>
      <name val="Times New Roman"/>
      <family val="1"/>
      <charset val="204"/>
    </font>
    <font>
      <i/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wrapText="1"/>
    </xf>
    <xf numFmtId="49" fontId="3" fillId="0" borderId="16" xfId="0" applyNumberFormat="1" applyFont="1" applyBorder="1" applyAlignment="1">
      <alignment vertical="top" wrapText="1"/>
    </xf>
    <xf numFmtId="0" fontId="9" fillId="0" borderId="19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10" fontId="11" fillId="0" borderId="17" xfId="0" applyNumberFormat="1" applyFont="1" applyBorder="1" applyAlignment="1">
      <alignment horizontal="center" vertical="center" wrapText="1"/>
    </xf>
    <xf numFmtId="2" fontId="11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/>
    <xf numFmtId="0" fontId="3" fillId="0" borderId="11" xfId="0" applyFont="1" applyBorder="1" applyAlignment="1"/>
    <xf numFmtId="0" fontId="2" fillId="0" borderId="22" xfId="0" applyFont="1" applyBorder="1" applyAlignment="1"/>
    <xf numFmtId="0" fontId="2" fillId="0" borderId="0" xfId="0" applyFont="1" applyBorder="1" applyAlignment="1"/>
    <xf numFmtId="0" fontId="2" fillId="0" borderId="19" xfId="0" applyFont="1" applyBorder="1" applyAlignment="1"/>
    <xf numFmtId="0" fontId="13" fillId="0" borderId="19" xfId="0" applyFont="1" applyBorder="1" applyAlignment="1">
      <alignment horizontal="center" wrapText="1"/>
    </xf>
    <xf numFmtId="49" fontId="3" fillId="0" borderId="16" xfId="0" applyNumberFormat="1" applyFont="1" applyBorder="1" applyAlignment="1">
      <alignment vertical="top"/>
    </xf>
    <xf numFmtId="0" fontId="2" fillId="0" borderId="19" xfId="0" applyFont="1" applyBorder="1"/>
    <xf numFmtId="0" fontId="2" fillId="0" borderId="18" xfId="0" applyFont="1" applyBorder="1"/>
    <xf numFmtId="0" fontId="11" fillId="0" borderId="23" xfId="0" applyFont="1" applyBorder="1" applyAlignment="1">
      <alignment horizontal="center" vertical="center" wrapText="1"/>
    </xf>
    <xf numFmtId="2" fontId="11" fillId="0" borderId="24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/>
    </xf>
    <xf numFmtId="0" fontId="2" fillId="0" borderId="13" xfId="0" applyFont="1" applyBorder="1"/>
    <xf numFmtId="0" fontId="13" fillId="0" borderId="25" xfId="0" applyFont="1" applyBorder="1"/>
    <xf numFmtId="0" fontId="11" fillId="0" borderId="20" xfId="0" applyFont="1" applyBorder="1" applyAlignment="1">
      <alignment horizontal="center" vertical="center" wrapText="1"/>
    </xf>
    <xf numFmtId="0" fontId="2" fillId="0" borderId="9" xfId="0" applyFont="1" applyBorder="1"/>
    <xf numFmtId="0" fontId="14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13" fillId="0" borderId="27" xfId="0" applyFont="1" applyBorder="1"/>
    <xf numFmtId="0" fontId="7" fillId="0" borderId="29" xfId="0" applyFont="1" applyBorder="1" applyAlignment="1">
      <alignment vertical="top" wrapText="1"/>
    </xf>
    <xf numFmtId="0" fontId="6" fillId="0" borderId="33" xfId="0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0" fontId="2" fillId="0" borderId="38" xfId="0" applyFont="1" applyBorder="1"/>
    <xf numFmtId="0" fontId="11" fillId="0" borderId="39" xfId="0" applyFont="1" applyBorder="1" applyAlignment="1">
      <alignment horizontal="center" vertical="center" wrapText="1"/>
    </xf>
    <xf numFmtId="2" fontId="11" fillId="0" borderId="40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42" xfId="0" applyFont="1" applyBorder="1" applyAlignment="1">
      <alignment horizontal="left" vertical="top" wrapText="1"/>
    </xf>
    <xf numFmtId="0" fontId="2" fillId="0" borderId="43" xfId="0" applyFont="1" applyBorder="1"/>
    <xf numFmtId="0" fontId="11" fillId="0" borderId="43" xfId="0" applyFont="1" applyBorder="1" applyAlignment="1">
      <alignment horizontal="center" vertical="center" wrapText="1"/>
    </xf>
    <xf numFmtId="2" fontId="11" fillId="0" borderId="43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wrapText="1"/>
    </xf>
    <xf numFmtId="49" fontId="3" fillId="0" borderId="44" xfId="0" applyNumberFormat="1" applyFont="1" applyBorder="1" applyAlignment="1">
      <alignment vertical="top" wrapText="1"/>
    </xf>
    <xf numFmtId="0" fontId="2" fillId="0" borderId="0" xfId="0" applyFont="1" applyBorder="1"/>
    <xf numFmtId="0" fontId="11" fillId="0" borderId="45" xfId="0" applyFont="1" applyBorder="1" applyAlignment="1">
      <alignment horizontal="center" vertical="center" wrapText="1"/>
    </xf>
    <xf numFmtId="2" fontId="11" fillId="0" borderId="45" xfId="0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14" fillId="0" borderId="46" xfId="0" applyFont="1" applyBorder="1"/>
    <xf numFmtId="0" fontId="2" fillId="0" borderId="47" xfId="0" applyFont="1" applyBorder="1"/>
    <xf numFmtId="0" fontId="2" fillId="0" borderId="23" xfId="0" applyFont="1" applyBorder="1"/>
    <xf numFmtId="0" fontId="13" fillId="0" borderId="19" xfId="0" applyFont="1" applyBorder="1"/>
    <xf numFmtId="0" fontId="13" fillId="0" borderId="48" xfId="0" applyFont="1" applyBorder="1"/>
    <xf numFmtId="0" fontId="2" fillId="0" borderId="33" xfId="0" applyFont="1" applyBorder="1"/>
    <xf numFmtId="0" fontId="14" fillId="0" borderId="49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2" fillId="0" borderId="8" xfId="0" applyFont="1" applyBorder="1"/>
    <xf numFmtId="0" fontId="16" fillId="0" borderId="5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2" fillId="0" borderId="9" xfId="0" applyFont="1" applyBorder="1" applyAlignment="1">
      <alignment wrapText="1"/>
    </xf>
    <xf numFmtId="0" fontId="14" fillId="0" borderId="11" xfId="0" applyFont="1" applyBorder="1" applyAlignment="1">
      <alignment vertical="center"/>
    </xf>
    <xf numFmtId="2" fontId="17" fillId="0" borderId="14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31" xfId="0" applyFont="1" applyBorder="1"/>
    <xf numFmtId="0" fontId="2" fillId="0" borderId="53" xfId="0" applyFont="1" applyBorder="1"/>
    <xf numFmtId="0" fontId="16" fillId="0" borderId="54" xfId="0" applyFont="1" applyBorder="1" applyAlignment="1">
      <alignment horizontal="center" vertical="center" wrapText="1"/>
    </xf>
    <xf numFmtId="0" fontId="2" fillId="0" borderId="55" xfId="0" applyFont="1" applyBorder="1"/>
    <xf numFmtId="0" fontId="2" fillId="0" borderId="30" xfId="0" applyFont="1" applyBorder="1"/>
    <xf numFmtId="0" fontId="2" fillId="0" borderId="56" xfId="0" applyFont="1" applyBorder="1"/>
    <xf numFmtId="0" fontId="12" fillId="0" borderId="57" xfId="0" applyFont="1" applyBorder="1" applyAlignment="1">
      <alignment wrapText="1"/>
    </xf>
    <xf numFmtId="0" fontId="14" fillId="0" borderId="58" xfId="0" applyFont="1" applyBorder="1" applyAlignment="1">
      <alignment vertical="center"/>
    </xf>
    <xf numFmtId="0" fontId="2" fillId="0" borderId="59" xfId="0" applyFont="1" applyBorder="1"/>
    <xf numFmtId="0" fontId="2" fillId="0" borderId="60" xfId="0" applyFont="1" applyBorder="1"/>
    <xf numFmtId="2" fontId="17" fillId="0" borderId="61" xfId="0" applyNumberFormat="1" applyFont="1" applyBorder="1" applyAlignment="1">
      <alignment horizontal="center" vertical="center" wrapText="1"/>
    </xf>
    <xf numFmtId="0" fontId="2" fillId="0" borderId="62" xfId="0" applyFont="1" applyBorder="1"/>
    <xf numFmtId="0" fontId="12" fillId="0" borderId="9" xfId="0" applyFont="1" applyBorder="1" applyAlignment="1">
      <alignment vertical="top" wrapText="1"/>
    </xf>
    <xf numFmtId="0" fontId="3" fillId="0" borderId="59" xfId="0" applyFont="1" applyBorder="1"/>
    <xf numFmtId="2" fontId="2" fillId="0" borderId="0" xfId="0" applyNumberFormat="1" applyFont="1"/>
    <xf numFmtId="0" fontId="19" fillId="0" borderId="21" xfId="0" applyFont="1" applyBorder="1" applyAlignment="1">
      <alignment vertical="top" wrapText="1"/>
    </xf>
    <xf numFmtId="0" fontId="10" fillId="0" borderId="0" xfId="0" applyFont="1" applyFill="1" applyBorder="1" applyAlignment="1">
      <alignment vertical="center" wrapText="1"/>
    </xf>
    <xf numFmtId="10" fontId="11" fillId="0" borderId="17" xfId="0" applyNumberFormat="1" applyFont="1" applyFill="1" applyBorder="1" applyAlignment="1">
      <alignment horizontal="center" vertical="center" wrapText="1"/>
    </xf>
    <xf numFmtId="2" fontId="11" fillId="0" borderId="20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wrapText="1"/>
    </xf>
    <xf numFmtId="0" fontId="20" fillId="0" borderId="23" xfId="0" applyFont="1" applyFill="1" applyBorder="1" applyAlignment="1">
      <alignment horizontal="center" vertical="center" wrapText="1"/>
    </xf>
    <xf numFmtId="2" fontId="11" fillId="0" borderId="24" xfId="0" applyNumberFormat="1" applyFont="1" applyFill="1" applyBorder="1" applyAlignment="1">
      <alignment horizontal="center" vertical="center" wrapText="1"/>
    </xf>
    <xf numFmtId="0" fontId="13" fillId="0" borderId="25" xfId="0" applyFont="1" applyFill="1" applyBorder="1"/>
    <xf numFmtId="0" fontId="11" fillId="0" borderId="20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2" fontId="11" fillId="0" borderId="43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wrapText="1"/>
    </xf>
    <xf numFmtId="0" fontId="11" fillId="0" borderId="45" xfId="0" applyFont="1" applyFill="1" applyBorder="1" applyAlignment="1">
      <alignment horizontal="center" vertical="center" wrapText="1"/>
    </xf>
    <xf numFmtId="2" fontId="11" fillId="0" borderId="45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/>
    <xf numFmtId="0" fontId="13" fillId="0" borderId="48" xfId="0" applyFont="1" applyFill="1" applyBorder="1"/>
    <xf numFmtId="0" fontId="2" fillId="0" borderId="33" xfId="0" applyFont="1" applyFill="1" applyBorder="1"/>
    <xf numFmtId="0" fontId="16" fillId="0" borderId="5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wrapText="1"/>
    </xf>
    <xf numFmtId="0" fontId="2" fillId="0" borderId="0" xfId="0" applyFont="1" applyFill="1" applyBorder="1"/>
    <xf numFmtId="2" fontId="17" fillId="0" borderId="14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/>
    <xf numFmtId="0" fontId="2" fillId="0" borderId="8" xfId="0" applyFont="1" applyFill="1" applyBorder="1"/>
    <xf numFmtId="0" fontId="2" fillId="0" borderId="53" xfId="0" applyFont="1" applyFill="1" applyBorder="1"/>
    <xf numFmtId="0" fontId="16" fillId="0" borderId="54" xfId="0" applyFont="1" applyFill="1" applyBorder="1" applyAlignment="1">
      <alignment horizontal="center" vertical="center" wrapText="1"/>
    </xf>
    <xf numFmtId="0" fontId="2" fillId="0" borderId="56" xfId="0" applyFont="1" applyFill="1" applyBorder="1"/>
    <xf numFmtId="0" fontId="12" fillId="0" borderId="57" xfId="0" applyFont="1" applyFill="1" applyBorder="1" applyAlignment="1">
      <alignment wrapText="1"/>
    </xf>
    <xf numFmtId="0" fontId="2" fillId="0" borderId="60" xfId="0" applyFont="1" applyFill="1" applyBorder="1"/>
    <xf numFmtId="0" fontId="2" fillId="0" borderId="59" xfId="0" applyFont="1" applyFill="1" applyBorder="1"/>
    <xf numFmtId="2" fontId="17" fillId="0" borderId="61" xfId="0" applyNumberFormat="1" applyFont="1" applyFill="1" applyBorder="1" applyAlignment="1">
      <alignment horizontal="center" vertical="center" wrapText="1"/>
    </xf>
    <xf numFmtId="164" fontId="2" fillId="2" borderId="62" xfId="0" applyNumberFormat="1" applyFont="1" applyFill="1" applyBorder="1" applyAlignment="1">
      <alignment horizontal="center"/>
    </xf>
    <xf numFmtId="4" fontId="11" fillId="0" borderId="14" xfId="0" applyNumberFormat="1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left" vertical="top" wrapText="1"/>
    </xf>
    <xf numFmtId="0" fontId="15" fillId="0" borderId="36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 shrinkToFit="1"/>
    </xf>
    <xf numFmtId="0" fontId="21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tabSelected="1" zoomScaleNormal="100" zoomScaleSheetLayoutView="100" workbookViewId="0">
      <selection activeCell="K22" sqref="K22"/>
    </sheetView>
  </sheetViews>
  <sheetFormatPr defaultColWidth="9.140625" defaultRowHeight="18.75" x14ac:dyDescent="0.3"/>
  <cols>
    <col min="1" max="1" width="5.5703125" style="1" customWidth="1"/>
    <col min="2" max="2" width="25.5703125" style="1" customWidth="1"/>
    <col min="3" max="3" width="11" style="1" bestFit="1" customWidth="1"/>
    <col min="4" max="4" width="9.140625" style="1"/>
    <col min="5" max="5" width="6.5703125" style="1" customWidth="1"/>
    <col min="6" max="6" width="8.5703125" style="1" customWidth="1"/>
    <col min="7" max="7" width="12" style="1" customWidth="1"/>
    <col min="8" max="8" width="15" style="1" customWidth="1"/>
    <col min="9" max="9" width="31.5703125" style="1" customWidth="1"/>
    <col min="10" max="16384" width="9.140625" style="1"/>
  </cols>
  <sheetData>
    <row r="1" spans="1:9" ht="75" customHeight="1" x14ac:dyDescent="0.3">
      <c r="A1" s="129" t="s">
        <v>45</v>
      </c>
      <c r="B1" s="129"/>
      <c r="C1" s="129"/>
      <c r="D1" s="129"/>
      <c r="E1" s="129"/>
      <c r="F1" s="129"/>
      <c r="G1" s="129"/>
      <c r="H1" s="129"/>
      <c r="I1" s="129"/>
    </row>
    <row r="2" spans="1:9" ht="81" customHeight="1" x14ac:dyDescent="0.3">
      <c r="A2" s="130" t="s">
        <v>52</v>
      </c>
      <c r="B2" s="130"/>
      <c r="C2" s="130"/>
      <c r="D2" s="130"/>
      <c r="E2" s="130"/>
      <c r="F2" s="130"/>
      <c r="G2" s="130"/>
      <c r="H2" s="130"/>
      <c r="I2" s="130"/>
    </row>
    <row r="3" spans="1:9" ht="98.25" customHeight="1" x14ac:dyDescent="0.3">
      <c r="A3" s="131" t="s">
        <v>55</v>
      </c>
      <c r="B3" s="131"/>
      <c r="C3" s="131"/>
      <c r="D3" s="131"/>
      <c r="E3" s="131"/>
      <c r="F3" s="131"/>
      <c r="G3" s="131"/>
      <c r="H3" s="131"/>
      <c r="I3" s="131"/>
    </row>
    <row r="4" spans="1:9" x14ac:dyDescent="0.3">
      <c r="A4" s="2" t="s">
        <v>46</v>
      </c>
    </row>
    <row r="5" spans="1:9" ht="19.5" thickBot="1" x14ac:dyDescent="0.35">
      <c r="A5" s="132" t="s">
        <v>0</v>
      </c>
      <c r="B5" s="132"/>
      <c r="C5" s="132"/>
      <c r="D5" s="132"/>
      <c r="E5" s="132"/>
      <c r="F5" s="132"/>
      <c r="G5" s="132"/>
      <c r="H5" s="132"/>
      <c r="I5" s="132"/>
    </row>
    <row r="6" spans="1:9" ht="30.75" x14ac:dyDescent="0.3">
      <c r="A6" s="3" t="s">
        <v>1</v>
      </c>
      <c r="B6" s="133" t="s">
        <v>2</v>
      </c>
      <c r="C6" s="134"/>
      <c r="D6" s="134"/>
      <c r="E6" s="134"/>
      <c r="F6" s="134"/>
      <c r="G6" s="134"/>
      <c r="H6" s="135"/>
      <c r="I6" s="4" t="s">
        <v>3</v>
      </c>
    </row>
    <row r="7" spans="1:9" ht="34.5" customHeight="1" x14ac:dyDescent="0.3">
      <c r="A7" s="5" t="s">
        <v>4</v>
      </c>
      <c r="B7" s="136" t="s">
        <v>56</v>
      </c>
      <c r="C7" s="137"/>
      <c r="D7" s="137"/>
      <c r="E7" s="137"/>
      <c r="F7" s="137"/>
      <c r="G7" s="137"/>
      <c r="H7" s="137"/>
      <c r="I7" s="138"/>
    </row>
    <row r="8" spans="1:9" ht="36" customHeight="1" x14ac:dyDescent="0.3">
      <c r="A8" s="6" t="s">
        <v>5</v>
      </c>
      <c r="B8" s="136" t="s">
        <v>51</v>
      </c>
      <c r="C8" s="137"/>
      <c r="D8" s="137"/>
      <c r="E8" s="137"/>
      <c r="F8" s="137"/>
      <c r="G8" s="137"/>
      <c r="H8" s="137"/>
      <c r="I8" s="138"/>
    </row>
    <row r="9" spans="1:9" ht="58.5" customHeight="1" x14ac:dyDescent="0.3">
      <c r="A9" s="7" t="s">
        <v>6</v>
      </c>
      <c r="B9" s="8" t="s">
        <v>7</v>
      </c>
      <c r="C9" s="9"/>
      <c r="D9" s="10"/>
      <c r="E9" s="10"/>
      <c r="F9" s="10"/>
      <c r="G9" s="92"/>
      <c r="H9" s="125">
        <v>108148</v>
      </c>
      <c r="I9" s="13" t="s">
        <v>53</v>
      </c>
    </row>
    <row r="10" spans="1:9" ht="18" customHeight="1" x14ac:dyDescent="0.3">
      <c r="A10" s="14" t="s">
        <v>8</v>
      </c>
      <c r="B10" s="139" t="s">
        <v>9</v>
      </c>
      <c r="C10" s="140"/>
      <c r="D10" s="15"/>
      <c r="E10" s="16"/>
      <c r="F10" s="15"/>
      <c r="G10" s="93">
        <v>0.30199999999999999</v>
      </c>
      <c r="H10" s="94">
        <f>+H9*G10</f>
        <v>32660.696</v>
      </c>
      <c r="I10" s="19"/>
    </row>
    <row r="11" spans="1:9" x14ac:dyDescent="0.3">
      <c r="A11" s="20" t="s">
        <v>10</v>
      </c>
      <c r="B11" s="21"/>
      <c r="C11" s="22"/>
      <c r="D11" s="23"/>
      <c r="E11" s="22"/>
      <c r="F11" s="23"/>
      <c r="G11" s="95"/>
      <c r="H11" s="94">
        <f>H9+H10</f>
        <v>140808.696</v>
      </c>
      <c r="I11" s="19"/>
    </row>
    <row r="12" spans="1:9" ht="29.25" customHeight="1" x14ac:dyDescent="0.3">
      <c r="A12" s="25" t="s">
        <v>11</v>
      </c>
      <c r="B12" s="141" t="s">
        <v>12</v>
      </c>
      <c r="C12" s="142"/>
      <c r="D12" s="26"/>
      <c r="E12" s="27"/>
      <c r="F12" s="26"/>
      <c r="G12" s="96">
        <v>1972</v>
      </c>
      <c r="H12" s="97">
        <f>G12/12</f>
        <v>164.33333333333334</v>
      </c>
      <c r="I12" s="91" t="s">
        <v>47</v>
      </c>
    </row>
    <row r="13" spans="1:9" ht="17.25" customHeight="1" x14ac:dyDescent="0.3">
      <c r="A13" s="31" t="s">
        <v>14</v>
      </c>
      <c r="B13" s="141" t="s">
        <v>15</v>
      </c>
      <c r="C13" s="142"/>
      <c r="D13" s="142"/>
      <c r="E13" s="32"/>
      <c r="F13" s="26"/>
      <c r="G13" s="98"/>
      <c r="H13" s="99">
        <v>0.1</v>
      </c>
      <c r="I13" s="35"/>
    </row>
    <row r="14" spans="1:9" x14ac:dyDescent="0.3">
      <c r="A14" s="36" t="s">
        <v>16</v>
      </c>
      <c r="B14" s="37"/>
      <c r="C14" s="37"/>
      <c r="D14" s="37"/>
      <c r="E14" s="37"/>
      <c r="F14" s="38"/>
      <c r="G14" s="39"/>
      <c r="H14" s="18">
        <f>H11/H12*H13</f>
        <v>85.68480486815416</v>
      </c>
      <c r="I14" s="35"/>
    </row>
    <row r="15" spans="1:9" x14ac:dyDescent="0.3">
      <c r="A15" s="40" t="s">
        <v>17</v>
      </c>
      <c r="B15" s="143" t="s">
        <v>18</v>
      </c>
      <c r="C15" s="144"/>
      <c r="D15" s="144"/>
      <c r="E15" s="144"/>
      <c r="F15" s="144"/>
      <c r="G15" s="144"/>
      <c r="H15" s="145"/>
      <c r="I15" s="41"/>
    </row>
    <row r="16" spans="1:9" ht="42" customHeight="1" x14ac:dyDescent="0.3">
      <c r="A16" s="42" t="s">
        <v>19</v>
      </c>
      <c r="B16" s="126" t="s">
        <v>20</v>
      </c>
      <c r="C16" s="127"/>
      <c r="D16" s="128"/>
      <c r="E16" s="43"/>
      <c r="F16" s="44"/>
      <c r="G16" s="44"/>
      <c r="H16" s="45">
        <f>H17+H18</f>
        <v>1.1533333333333333</v>
      </c>
      <c r="I16" s="30" t="s">
        <v>21</v>
      </c>
    </row>
    <row r="17" spans="1:9" ht="29.25" customHeight="1" x14ac:dyDescent="0.3">
      <c r="A17" s="46" t="s">
        <v>22</v>
      </c>
      <c r="B17" s="47" t="s">
        <v>23</v>
      </c>
      <c r="C17" s="48"/>
      <c r="D17" s="49"/>
      <c r="E17" s="50"/>
      <c r="F17" s="100">
        <v>2</v>
      </c>
      <c r="G17" s="101">
        <v>230</v>
      </c>
      <c r="H17" s="94">
        <f>G17/500*F17</f>
        <v>0.92</v>
      </c>
      <c r="I17" s="102" t="s">
        <v>48</v>
      </c>
    </row>
    <row r="18" spans="1:9" ht="23.25" customHeight="1" x14ac:dyDescent="0.3">
      <c r="A18" s="54" t="s">
        <v>24</v>
      </c>
      <c r="B18" s="47" t="s">
        <v>25</v>
      </c>
      <c r="C18" s="48"/>
      <c r="D18" s="49"/>
      <c r="E18" s="55"/>
      <c r="F18" s="103">
        <v>1</v>
      </c>
      <c r="G18" s="104">
        <v>490</v>
      </c>
      <c r="H18" s="105">
        <f>G18/2100*F18</f>
        <v>0.23333333333333334</v>
      </c>
      <c r="I18" s="102" t="s">
        <v>49</v>
      </c>
    </row>
    <row r="19" spans="1:9" x14ac:dyDescent="0.3">
      <c r="A19" s="59" t="s">
        <v>27</v>
      </c>
      <c r="B19" s="60"/>
      <c r="C19" s="61"/>
      <c r="D19" s="38"/>
      <c r="E19" s="38"/>
      <c r="F19" s="106"/>
      <c r="G19" s="107"/>
      <c r="H19" s="97">
        <f>H16</f>
        <v>1.1533333333333333</v>
      </c>
      <c r="I19" s="108"/>
    </row>
    <row r="20" spans="1:9" ht="27.75" customHeight="1" x14ac:dyDescent="0.3">
      <c r="A20" s="65" t="s">
        <v>28</v>
      </c>
      <c r="B20" s="66" t="s">
        <v>29</v>
      </c>
      <c r="C20" s="67"/>
      <c r="D20" s="67"/>
      <c r="E20" s="67"/>
      <c r="F20" s="109">
        <v>12</v>
      </c>
      <c r="G20" s="110">
        <v>34</v>
      </c>
      <c r="H20" s="111">
        <f>F20*G20</f>
        <v>408</v>
      </c>
      <c r="I20" s="112" t="s">
        <v>54</v>
      </c>
    </row>
    <row r="21" spans="1:9" ht="21.75" customHeight="1" x14ac:dyDescent="0.3">
      <c r="A21" s="72" t="s">
        <v>31</v>
      </c>
      <c r="B21" s="67"/>
      <c r="C21" s="55"/>
      <c r="D21" s="67"/>
      <c r="E21" s="55"/>
      <c r="F21" s="113"/>
      <c r="G21" s="113"/>
      <c r="H21" s="114">
        <f>H14+H19+H20</f>
        <v>494.83813820148748</v>
      </c>
      <c r="I21" s="115"/>
    </row>
    <row r="22" spans="1:9" x14ac:dyDescent="0.3">
      <c r="A22" s="74" t="s">
        <v>32</v>
      </c>
      <c r="B22" s="75" t="s">
        <v>33</v>
      </c>
      <c r="C22" s="76"/>
      <c r="D22" s="55"/>
      <c r="E22" s="76"/>
      <c r="F22" s="116"/>
      <c r="G22" s="117"/>
      <c r="H22" s="118">
        <v>6</v>
      </c>
      <c r="I22" s="112" t="s">
        <v>58</v>
      </c>
    </row>
    <row r="23" spans="1:9" ht="64.900000000000006" customHeight="1" x14ac:dyDescent="0.3">
      <c r="A23" s="74" t="s">
        <v>34</v>
      </c>
      <c r="B23" s="75" t="s">
        <v>35</v>
      </c>
      <c r="C23" s="67"/>
      <c r="D23" s="79"/>
      <c r="E23" s="80"/>
      <c r="F23" s="113"/>
      <c r="G23" s="119"/>
      <c r="H23" s="118">
        <v>4</v>
      </c>
      <c r="I23" s="120" t="s">
        <v>50</v>
      </c>
    </row>
    <row r="24" spans="1:9" ht="33.75" customHeight="1" thickBot="1" x14ac:dyDescent="0.35">
      <c r="A24" s="83" t="s">
        <v>36</v>
      </c>
      <c r="B24" s="84"/>
      <c r="C24" s="84"/>
      <c r="D24" s="84"/>
      <c r="E24" s="85"/>
      <c r="F24" s="121"/>
      <c r="G24" s="122"/>
      <c r="H24" s="123">
        <f>H21*H22*H23</f>
        <v>11876.1153168357</v>
      </c>
      <c r="I24" s="124">
        <f>H24/H23</f>
        <v>2969.0288292089249</v>
      </c>
    </row>
    <row r="26" spans="1:9" ht="19.5" hidden="1" thickBot="1" x14ac:dyDescent="0.35">
      <c r="A26" s="132" t="s">
        <v>37</v>
      </c>
      <c r="B26" s="132"/>
      <c r="C26" s="132"/>
      <c r="D26" s="132"/>
      <c r="E26" s="132"/>
      <c r="F26" s="132"/>
      <c r="G26" s="132"/>
      <c r="H26" s="132"/>
      <c r="I26" s="132"/>
    </row>
    <row r="27" spans="1:9" ht="30.75" hidden="1" x14ac:dyDescent="0.3">
      <c r="A27" s="3" t="s">
        <v>1</v>
      </c>
      <c r="B27" s="133" t="s">
        <v>2</v>
      </c>
      <c r="C27" s="134"/>
      <c r="D27" s="134"/>
      <c r="E27" s="134"/>
      <c r="F27" s="134"/>
      <c r="G27" s="134"/>
      <c r="H27" s="135"/>
      <c r="I27" s="4" t="s">
        <v>3</v>
      </c>
    </row>
    <row r="28" spans="1:9" ht="45" hidden="1" customHeight="1" x14ac:dyDescent="0.3">
      <c r="A28" s="5" t="s">
        <v>4</v>
      </c>
      <c r="B28" s="147" t="s">
        <v>38</v>
      </c>
      <c r="C28" s="148"/>
      <c r="D28" s="148"/>
      <c r="E28" s="148"/>
      <c r="F28" s="148"/>
      <c r="G28" s="148"/>
      <c r="H28" s="148"/>
      <c r="I28" s="149"/>
    </row>
    <row r="29" spans="1:9" ht="39" hidden="1" customHeight="1" x14ac:dyDescent="0.3">
      <c r="A29" s="6" t="s">
        <v>5</v>
      </c>
      <c r="B29" s="150" t="s">
        <v>39</v>
      </c>
      <c r="C29" s="151"/>
      <c r="D29" s="151"/>
      <c r="E29" s="151"/>
      <c r="F29" s="151"/>
      <c r="G29" s="151"/>
      <c r="H29" s="151"/>
      <c r="I29" s="152"/>
    </row>
    <row r="30" spans="1:9" ht="37.5" hidden="1" customHeight="1" x14ac:dyDescent="0.3">
      <c r="A30" s="7" t="s">
        <v>6</v>
      </c>
      <c r="B30" s="8" t="s">
        <v>7</v>
      </c>
      <c r="C30" s="9"/>
      <c r="D30" s="10"/>
      <c r="E30" s="10"/>
      <c r="F30" s="10"/>
      <c r="G30" s="11"/>
      <c r="H30" s="12">
        <v>59387</v>
      </c>
      <c r="I30" s="13" t="s">
        <v>44</v>
      </c>
    </row>
    <row r="31" spans="1:9" ht="18.75" hidden="1" customHeight="1" x14ac:dyDescent="0.3">
      <c r="A31" s="14" t="s">
        <v>8</v>
      </c>
      <c r="B31" s="139" t="s">
        <v>9</v>
      </c>
      <c r="C31" s="140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">
      <c r="A32" s="20" t="s">
        <v>10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">
      <c r="A33" s="25" t="s">
        <v>11</v>
      </c>
      <c r="B33" s="141" t="s">
        <v>12</v>
      </c>
      <c r="C33" s="142"/>
      <c r="D33" s="26"/>
      <c r="E33" s="27"/>
      <c r="F33" s="26"/>
      <c r="G33" s="28">
        <v>1973</v>
      </c>
      <c r="H33" s="29">
        <f>G33/12</f>
        <v>164.41666666666666</v>
      </c>
      <c r="I33" s="53" t="s">
        <v>13</v>
      </c>
    </row>
    <row r="34" spans="1:9" hidden="1" x14ac:dyDescent="0.3">
      <c r="A34" s="31" t="s">
        <v>14</v>
      </c>
      <c r="B34" s="141" t="s">
        <v>15</v>
      </c>
      <c r="C34" s="142"/>
      <c r="D34" s="142"/>
      <c r="E34" s="32"/>
      <c r="F34" s="26"/>
      <c r="G34" s="33"/>
      <c r="H34" s="34">
        <v>5</v>
      </c>
      <c r="I34" s="35"/>
    </row>
    <row r="35" spans="1:9" hidden="1" x14ac:dyDescent="0.3">
      <c r="A35" s="36" t="s">
        <v>16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">
      <c r="A36" s="40" t="s">
        <v>17</v>
      </c>
      <c r="B36" s="143" t="s">
        <v>18</v>
      </c>
      <c r="C36" s="144"/>
      <c r="D36" s="144"/>
      <c r="E36" s="144"/>
      <c r="F36" s="144"/>
      <c r="G36" s="144"/>
      <c r="H36" s="145"/>
      <c r="I36" s="41"/>
    </row>
    <row r="37" spans="1:9" ht="30" hidden="1" customHeight="1" x14ac:dyDescent="0.3">
      <c r="A37" s="42" t="s">
        <v>19</v>
      </c>
      <c r="B37" s="126" t="s">
        <v>20</v>
      </c>
      <c r="C37" s="127"/>
      <c r="D37" s="128"/>
      <c r="E37" s="43"/>
      <c r="F37" s="44"/>
      <c r="G37" s="44"/>
      <c r="H37" s="45">
        <f>H38+H39</f>
        <v>160.5</v>
      </c>
      <c r="I37" s="53" t="s">
        <v>21</v>
      </c>
    </row>
    <row r="38" spans="1:9" ht="24.75" hidden="1" x14ac:dyDescent="0.3">
      <c r="A38" s="46" t="s">
        <v>22</v>
      </c>
      <c r="B38" s="47" t="s">
        <v>23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40</v>
      </c>
    </row>
    <row r="39" spans="1:9" hidden="1" x14ac:dyDescent="0.3">
      <c r="A39" s="54" t="s">
        <v>24</v>
      </c>
      <c r="B39" s="47" t="s">
        <v>25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26</v>
      </c>
    </row>
    <row r="40" spans="1:9" hidden="1" x14ac:dyDescent="0.3">
      <c r="A40" s="59" t="s">
        <v>27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4.75" hidden="1" x14ac:dyDescent="0.3">
      <c r="A41" s="65" t="s">
        <v>28</v>
      </c>
      <c r="B41" s="66" t="s">
        <v>29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30</v>
      </c>
    </row>
    <row r="42" spans="1:9" hidden="1" x14ac:dyDescent="0.3">
      <c r="A42" s="72" t="s">
        <v>31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">
      <c r="A43" s="74" t="s">
        <v>32</v>
      </c>
      <c r="B43" s="75" t="s">
        <v>33</v>
      </c>
      <c r="C43" s="76"/>
      <c r="D43" s="55"/>
      <c r="E43" s="76"/>
      <c r="F43" s="67"/>
      <c r="G43" s="77"/>
      <c r="H43" s="78">
        <v>3</v>
      </c>
      <c r="I43" s="71" t="s">
        <v>41</v>
      </c>
    </row>
    <row r="44" spans="1:9" hidden="1" x14ac:dyDescent="0.3">
      <c r="A44" s="74" t="s">
        <v>34</v>
      </c>
      <c r="B44" s="75" t="s">
        <v>35</v>
      </c>
      <c r="C44" s="67"/>
      <c r="D44" s="79"/>
      <c r="E44" s="80"/>
      <c r="F44" s="55"/>
      <c r="G44" s="81"/>
      <c r="H44" s="78">
        <v>1</v>
      </c>
      <c r="I44" s="82" t="s">
        <v>42</v>
      </c>
    </row>
    <row r="45" spans="1:9" ht="19.5" hidden="1" thickBot="1" x14ac:dyDescent="0.35">
      <c r="A45" s="83" t="s">
        <v>43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">
      <c r="A47" s="146" t="s">
        <v>57</v>
      </c>
      <c r="B47" s="146"/>
      <c r="C47" s="146"/>
      <c r="D47" s="146"/>
      <c r="E47" s="146"/>
      <c r="F47" s="146"/>
      <c r="G47" s="146"/>
      <c r="H47" s="146"/>
      <c r="I47" s="146"/>
    </row>
    <row r="48" spans="1:9" x14ac:dyDescent="0.3">
      <c r="C48" s="90"/>
    </row>
  </sheetData>
  <mergeCells count="22">
    <mergeCell ref="A47:I47"/>
    <mergeCell ref="A26:I26"/>
    <mergeCell ref="B27:H27"/>
    <mergeCell ref="B28:I28"/>
    <mergeCell ref="B29:I29"/>
    <mergeCell ref="B31:C31"/>
    <mergeCell ref="B33:C33"/>
    <mergeCell ref="B34:D34"/>
    <mergeCell ref="B36:H36"/>
    <mergeCell ref="B37:D37"/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Пример зап.формы</vt:lpstr>
      <vt:lpstr>'Пример зап.формы'!Область_печати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Заболоцкая Юлия Валерьевна</dc:creator>
  <cp:lastModifiedBy>Ксения Алексейцева</cp:lastModifiedBy>
  <cp:lastPrinted>2021-09-03T05:25:34Z</cp:lastPrinted>
  <dcterms:created xsi:type="dcterms:W3CDTF">2017-09-26T07:45:13Z</dcterms:created>
  <dcterms:modified xsi:type="dcterms:W3CDTF">2025-04-03T08:31:22Z</dcterms:modified>
</cp:coreProperties>
</file>